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55" windowWidth="14940" windowHeight="9150"/>
  </bookViews>
  <sheets>
    <sheet name="PART I &amp; IIa" sheetId="1" r:id="rId1"/>
    <sheet name="PART IIb" sheetId="9" r:id="rId2"/>
    <sheet name="PART IIc" sheetId="10" r:id="rId3"/>
    <sheet name="PART III" sheetId="6" r:id="rId4"/>
    <sheet name="PART IVa" sheetId="7" r:id="rId5"/>
    <sheet name="PART IVb" sheetId="8" r:id="rId6"/>
  </sheets>
  <calcPr calcId="125725"/>
</workbook>
</file>

<file path=xl/calcChain.xml><?xml version="1.0" encoding="utf-8"?>
<calcChain xmlns="http://schemas.openxmlformats.org/spreadsheetml/2006/main">
  <c r="E17" i="8"/>
  <c r="M24" i="6"/>
  <c r="M23"/>
  <c r="N24"/>
  <c r="M12"/>
  <c r="M11"/>
  <c r="O12"/>
  <c r="N11"/>
  <c r="E12"/>
  <c r="E11"/>
  <c r="F12"/>
  <c r="M17" i="9"/>
  <c r="O17"/>
  <c r="N17"/>
  <c r="E17"/>
  <c r="F17"/>
  <c r="M32" i="1"/>
  <c r="O32"/>
  <c r="N32"/>
  <c r="E32"/>
  <c r="F32"/>
  <c r="M17" i="7"/>
  <c r="C29" i="9"/>
  <c r="C26"/>
  <c r="C23"/>
  <c r="C20"/>
  <c r="C17"/>
  <c r="C13"/>
  <c r="C32" i="1"/>
  <c r="C29"/>
  <c r="C25"/>
  <c r="J39" i="8"/>
  <c r="I39"/>
  <c r="C36"/>
  <c r="C33"/>
  <c r="C30"/>
  <c r="C27"/>
  <c r="C24"/>
  <c r="C20"/>
  <c r="C17"/>
  <c r="C14"/>
  <c r="C11"/>
  <c r="K36"/>
  <c r="K33"/>
  <c r="K30"/>
  <c r="K27"/>
  <c r="K24"/>
  <c r="K20"/>
  <c r="K17"/>
  <c r="K14"/>
  <c r="K11"/>
  <c r="R39"/>
  <c r="Q39"/>
  <c r="C37" i="7"/>
  <c r="C34"/>
  <c r="C31"/>
  <c r="C28"/>
  <c r="C25"/>
  <c r="C21"/>
  <c r="C17"/>
  <c r="C14"/>
  <c r="J40"/>
  <c r="I40"/>
  <c r="K37"/>
  <c r="K34"/>
  <c r="K31"/>
  <c r="K28"/>
  <c r="K25"/>
  <c r="K21"/>
  <c r="K17"/>
  <c r="K14"/>
  <c r="R40"/>
  <c r="Q40"/>
  <c r="C35" i="6"/>
  <c r="C34"/>
  <c r="C33"/>
  <c r="C32"/>
  <c r="C31"/>
  <c r="C30"/>
  <c r="C26"/>
  <c r="C25"/>
  <c r="C24"/>
  <c r="C23"/>
  <c r="C22"/>
  <c r="C21"/>
  <c r="C16"/>
  <c r="C15"/>
  <c r="C14"/>
  <c r="C13"/>
  <c r="C12"/>
  <c r="C11"/>
  <c r="K35"/>
  <c r="K34"/>
  <c r="K33"/>
  <c r="K32"/>
  <c r="K31"/>
  <c r="K30"/>
  <c r="K26"/>
  <c r="K25"/>
  <c r="K24"/>
  <c r="K23"/>
  <c r="K22"/>
  <c r="K21"/>
  <c r="K16"/>
  <c r="K15"/>
  <c r="K14"/>
  <c r="K13"/>
  <c r="K12"/>
  <c r="K11"/>
  <c r="R36"/>
  <c r="Q36"/>
  <c r="R27"/>
  <c r="Q27"/>
  <c r="R17"/>
  <c r="R39" s="1"/>
  <c r="Q17"/>
  <c r="Q39" s="1"/>
  <c r="J36"/>
  <c r="I36"/>
  <c r="J27"/>
  <c r="I27"/>
  <c r="J17"/>
  <c r="J39" s="1"/>
  <c r="I17"/>
  <c r="I39" s="1"/>
  <c r="K29" i="10"/>
  <c r="C29"/>
  <c r="B29"/>
  <c r="K24"/>
  <c r="C24"/>
  <c r="B24"/>
  <c r="K19"/>
  <c r="C19"/>
  <c r="B19"/>
  <c r="K14"/>
  <c r="C14"/>
  <c r="B14"/>
  <c r="R32" i="9"/>
  <c r="Q32"/>
  <c r="P32"/>
  <c r="O32"/>
  <c r="N32"/>
  <c r="M32"/>
  <c r="L32"/>
  <c r="J32"/>
  <c r="I32"/>
  <c r="H32"/>
  <c r="G32"/>
  <c r="F32"/>
  <c r="E32"/>
  <c r="D32"/>
  <c r="K29"/>
  <c r="B29"/>
  <c r="K26"/>
  <c r="B26"/>
  <c r="K23"/>
  <c r="B23"/>
  <c r="K20"/>
  <c r="B20"/>
  <c r="K17"/>
  <c r="B17"/>
  <c r="K13"/>
  <c r="K32" s="1"/>
  <c r="C32"/>
  <c r="B13"/>
  <c r="B32" s="1"/>
  <c r="R35" i="1"/>
  <c r="Q35"/>
  <c r="J35"/>
  <c r="K32"/>
  <c r="K29"/>
  <c r="K25"/>
  <c r="O35"/>
  <c r="L35"/>
  <c r="G35"/>
  <c r="D35"/>
  <c r="P35"/>
  <c r="N35"/>
  <c r="M35"/>
  <c r="I35"/>
  <c r="H35"/>
  <c r="F35"/>
  <c r="E35"/>
  <c r="B35" i="6"/>
  <c r="B33"/>
  <c r="B32"/>
  <c r="B30"/>
  <c r="B26"/>
  <c r="B25"/>
  <c r="B24"/>
  <c r="B21"/>
  <c r="B16"/>
  <c r="B15"/>
  <c r="B14"/>
  <c r="B13"/>
  <c r="D17"/>
  <c r="D27"/>
  <c r="D36"/>
  <c r="E17"/>
  <c r="E27"/>
  <c r="E36"/>
  <c r="F17"/>
  <c r="F27"/>
  <c r="F36"/>
  <c r="G17"/>
  <c r="G27"/>
  <c r="G36"/>
  <c r="H17"/>
  <c r="H27"/>
  <c r="H36"/>
  <c r="H39" s="1"/>
  <c r="L17"/>
  <c r="L27"/>
  <c r="L36"/>
  <c r="M17"/>
  <c r="M27"/>
  <c r="M36"/>
  <c r="O17"/>
  <c r="O27"/>
  <c r="O36"/>
  <c r="N17"/>
  <c r="K17" s="1"/>
  <c r="N27"/>
  <c r="K27" s="1"/>
  <c r="N36"/>
  <c r="K36" s="1"/>
  <c r="P17"/>
  <c r="P27"/>
  <c r="P36"/>
  <c r="P39" s="1"/>
  <c r="B12"/>
  <c r="D40" i="7"/>
  <c r="E40"/>
  <c r="F40"/>
  <c r="G40"/>
  <c r="H40"/>
  <c r="L40"/>
  <c r="M40"/>
  <c r="N40"/>
  <c r="O40"/>
  <c r="P40"/>
  <c r="B34"/>
  <c r="B31"/>
  <c r="B28"/>
  <c r="B21"/>
  <c r="B17"/>
  <c r="D39" i="8"/>
  <c r="E39"/>
  <c r="F39"/>
  <c r="G39"/>
  <c r="H39"/>
  <c r="L39"/>
  <c r="M39"/>
  <c r="N39"/>
  <c r="O39"/>
  <c r="P39"/>
  <c r="B36"/>
  <c r="B33"/>
  <c r="B30"/>
  <c r="B27"/>
  <c r="B24"/>
  <c r="B20"/>
  <c r="B17"/>
  <c r="B14"/>
  <c r="B11"/>
  <c r="B34" i="6"/>
  <c r="B31"/>
  <c r="F39"/>
  <c r="O39"/>
  <c r="B23"/>
  <c r="B22"/>
  <c r="G39"/>
  <c r="D39"/>
  <c r="B11"/>
  <c r="B37" i="7"/>
  <c r="B25"/>
  <c r="B32" i="1"/>
  <c r="B29"/>
  <c r="C35"/>
  <c r="B25"/>
  <c r="K39" i="8" l="1"/>
  <c r="C39"/>
  <c r="K40" i="7"/>
  <c r="C40"/>
  <c r="C36" i="6"/>
  <c r="C27"/>
  <c r="C17"/>
  <c r="B40" i="7"/>
  <c r="B27" i="6"/>
  <c r="L39"/>
  <c r="B17"/>
  <c r="K35" i="1"/>
  <c r="B35"/>
  <c r="B39" i="8"/>
  <c r="B14" i="7"/>
  <c r="B36" i="6"/>
  <c r="N39"/>
  <c r="M39"/>
  <c r="E39"/>
  <c r="C39" s="1"/>
  <c r="K39" l="1"/>
  <c r="B39"/>
</calcChain>
</file>

<file path=xl/sharedStrings.xml><?xml version="1.0" encoding="utf-8"?>
<sst xmlns="http://schemas.openxmlformats.org/spreadsheetml/2006/main" count="329" uniqueCount="92">
  <si>
    <t>9-10 MONTH</t>
  </si>
  <si>
    <t>CONTRACT</t>
  </si>
  <si>
    <t>LESS THAN</t>
  </si>
  <si>
    <t>11-12 MONTH</t>
  </si>
  <si>
    <t>SECTION A TOTAL</t>
  </si>
  <si>
    <t>ISLANDER</t>
  </si>
  <si>
    <t>NATIVE</t>
  </si>
  <si>
    <t>ACTIVITY</t>
  </si>
  <si>
    <t>WHITE</t>
  </si>
  <si>
    <t>BLACK</t>
  </si>
  <si>
    <t>HISPANIC</t>
  </si>
  <si>
    <t>OCCUPATIONAL</t>
  </si>
  <si>
    <t>TOTAL</t>
  </si>
  <si>
    <t>PRIMARY</t>
  </si>
  <si>
    <t>MALE</t>
  </si>
  <si>
    <t>FEMALE</t>
  </si>
  <si>
    <t>NUMBER OF EMPLOYEES</t>
  </si>
  <si>
    <t>A. FULL-TIME FACULTY (INSTRUCTION/RESEARCH/PUBLIC SERVICE)</t>
  </si>
  <si>
    <t>II.  FULL-TIME STAFF STATISTICS - OCCUPATIONAL ACTIVITY</t>
  </si>
  <si>
    <t>University of Kentucky</t>
  </si>
  <si>
    <t>Connie A. Ray, PhD.</t>
  </si>
  <si>
    <t>(INCLUDE AREA CODE)</t>
  </si>
  <si>
    <t>I.  INSTITUTION</t>
  </si>
  <si>
    <t>NAME/TITLE OF PERSON PREPARING REPORT</t>
  </si>
  <si>
    <t>TELEPONE NUMBER</t>
  </si>
  <si>
    <t>DATE</t>
  </si>
  <si>
    <t>STATE-SUPPORTED INSTITUTIONS</t>
  </si>
  <si>
    <t>HIGHER EDUCATION STAFF INFORMATION</t>
  </si>
  <si>
    <t>KENTUCKY COUNCIL ON POSTSECONDARY EDUCATION</t>
  </si>
  <si>
    <t>B. ALL OTHER FULL-TIME EMPLOYEES</t>
  </si>
  <si>
    <t>EXECUTIVE/</t>
  </si>
  <si>
    <t>ADMINISTRATIVE/</t>
  </si>
  <si>
    <t>MANAGERIAL</t>
  </si>
  <si>
    <t>OTHER</t>
  </si>
  <si>
    <t>PROFESSIONAL</t>
  </si>
  <si>
    <t>(SERVICE/SUPPORT)</t>
  </si>
  <si>
    <t>SECRETARIAL</t>
  </si>
  <si>
    <t>CLERICAL</t>
  </si>
  <si>
    <t>TECHNICAL</t>
  </si>
  <si>
    <t>PARAPROFESSIONAL</t>
  </si>
  <si>
    <t>SKILLED CRAFT</t>
  </si>
  <si>
    <t>SERVICE/</t>
  </si>
  <si>
    <t>MAINTENANCE</t>
  </si>
  <si>
    <t>SECTION B</t>
  </si>
  <si>
    <t>C. ADDITIONAL INFORMATION (FULL-TIME STAFF ONLY)</t>
  </si>
  <si>
    <t>EXEC/ADM/MGR</t>
  </si>
  <si>
    <t>PERSONNEL WITH</t>
  </si>
  <si>
    <t>ACADEMIC RANK</t>
  </si>
  <si>
    <t>AND/OR TENURE</t>
  </si>
  <si>
    <t>FULL-TIME STAFF</t>
  </si>
  <si>
    <t>PAID IN FULL FROM</t>
  </si>
  <si>
    <t>"SOFT MONEY"</t>
  </si>
  <si>
    <t>SOURCES</t>
  </si>
  <si>
    <t>FOREIGN</t>
  </si>
  <si>
    <t>NATIONALS</t>
  </si>
  <si>
    <t>FACULTY</t>
  </si>
  <si>
    <t>NON-FACULTY</t>
  </si>
  <si>
    <t>III.  FULL-TIME FACULTY BY RANK AND TENURE</t>
  </si>
  <si>
    <t>(Only include employees reported in "FACULTY" sections of report - PART IIA)</t>
  </si>
  <si>
    <t>A. TENURED</t>
  </si>
  <si>
    <t>PROFESSOR</t>
  </si>
  <si>
    <t>ASSO. PROF.</t>
  </si>
  <si>
    <t>ASST. PROF.</t>
  </si>
  <si>
    <t>INSTRUCTOR</t>
  </si>
  <si>
    <t>LECTURER</t>
  </si>
  <si>
    <t>OTHER FACULTY</t>
  </si>
  <si>
    <t>B. NON-TENURED</t>
  </si>
  <si>
    <t>ON TRACK</t>
  </si>
  <si>
    <t>SECTION III TOTAL</t>
  </si>
  <si>
    <t>C. OTHER</t>
  </si>
  <si>
    <t>A. PART TIME - DO NOT INCLUDE CASUAL EMPLOYEES</t>
  </si>
  <si>
    <t>IV.  OTHER EMPLOYMENT DATA - PART TIME AND NEW HIRES</t>
  </si>
  <si>
    <t>EXEC/ADMIN/</t>
  </si>
  <si>
    <t>FACULTY/INSTRUCTORS</t>
  </si>
  <si>
    <t>INSTR/RESEARCH</t>
  </si>
  <si>
    <t>ASSTS/MEDICAL</t>
  </si>
  <si>
    <t>INTERNS/RESIDENTS</t>
  </si>
  <si>
    <t>B. NEW HIRES - PERMANENT FULL-TIME ONLY</t>
  </si>
  <si>
    <t xml:space="preserve">FACULTY - </t>
  </si>
  <si>
    <t>TENURED</t>
  </si>
  <si>
    <t>NON-TENURED</t>
  </si>
  <si>
    <t>Vice President for Institutional Effectiveness</t>
  </si>
  <si>
    <t>(859) 257-6384</t>
  </si>
  <si>
    <t>2009-2010</t>
  </si>
  <si>
    <t>NON-HISPANIC ORIGIN</t>
  </si>
  <si>
    <t>ASIAN</t>
  </si>
  <si>
    <t>HAWAIAN/</t>
  </si>
  <si>
    <t>OTH PACIF</t>
  </si>
  <si>
    <t>AMER IND</t>
  </si>
  <si>
    <t>OR ALASK</t>
  </si>
  <si>
    <t>MULTI</t>
  </si>
  <si>
    <t>With Librarians as Faculty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</si>
</sst>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2" xfId="0" quotePrefix="1" applyFont="1" applyBorder="1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5" xfId="0" quotePrefix="1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2" xfId="0" applyBorder="1"/>
    <xf numFmtId="0" fontId="1" fillId="0" borderId="2" xfId="0" applyFont="1" applyBorder="1"/>
    <xf numFmtId="0" fontId="1" fillId="0" borderId="12" xfId="0" applyFont="1" applyBorder="1"/>
    <xf numFmtId="0" fontId="3" fillId="0" borderId="14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4" fillId="0" borderId="14" xfId="0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6" xfId="0" applyFont="1" applyBorder="1"/>
    <xf numFmtId="0" fontId="1" fillId="0" borderId="14" xfId="0" applyFont="1" applyBorder="1"/>
    <xf numFmtId="0" fontId="1" fillId="0" borderId="13" xfId="0" applyFont="1" applyBorder="1"/>
    <xf numFmtId="0" fontId="4" fillId="0" borderId="7" xfId="0" applyFont="1" applyBorder="1"/>
    <xf numFmtId="0" fontId="4" fillId="0" borderId="12" xfId="0" applyFont="1" applyBorder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1" fillId="0" borderId="4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1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83</v>
      </c>
      <c r="R2" s="25"/>
    </row>
    <row r="3" spans="1:18">
      <c r="A3" s="7" t="s">
        <v>28</v>
      </c>
      <c r="R3" s="19"/>
    </row>
    <row r="4" spans="1:18">
      <c r="A4" s="7" t="s">
        <v>27</v>
      </c>
      <c r="R4" s="19"/>
    </row>
    <row r="5" spans="1:18">
      <c r="A5" s="7" t="s">
        <v>26</v>
      </c>
      <c r="R5" s="19"/>
    </row>
    <row r="6" spans="1:18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</row>
    <row r="7" spans="1:18">
      <c r="A7" s="26" t="s">
        <v>22</v>
      </c>
      <c r="B7" s="27"/>
      <c r="C7" s="3" t="s">
        <v>23</v>
      </c>
      <c r="D7" s="3"/>
      <c r="E7" s="2"/>
      <c r="F7" s="2"/>
      <c r="G7" s="2"/>
      <c r="H7" s="2"/>
      <c r="I7" s="27"/>
      <c r="J7" s="40"/>
      <c r="K7" s="3" t="s">
        <v>24</v>
      </c>
      <c r="L7" s="3"/>
      <c r="M7" s="2"/>
      <c r="N7" s="2"/>
      <c r="O7" s="27"/>
      <c r="P7" s="3" t="s">
        <v>25</v>
      </c>
      <c r="Q7" s="3"/>
      <c r="R7" s="19"/>
    </row>
    <row r="8" spans="1:18">
      <c r="A8" s="9"/>
      <c r="B8" s="19"/>
      <c r="C8" t="s">
        <v>20</v>
      </c>
      <c r="I8" s="19"/>
      <c r="J8" s="30"/>
      <c r="K8" s="3" t="s">
        <v>21</v>
      </c>
      <c r="L8" s="3"/>
      <c r="M8" s="3"/>
      <c r="N8" s="3"/>
      <c r="O8" s="19"/>
      <c r="R8" s="19"/>
    </row>
    <row r="9" spans="1:18">
      <c r="A9" s="9" t="s">
        <v>19</v>
      </c>
      <c r="B9" s="19"/>
      <c r="C9" t="s">
        <v>81</v>
      </c>
      <c r="I9" s="19"/>
      <c r="J9" s="30"/>
      <c r="K9" t="s">
        <v>82</v>
      </c>
      <c r="O9" s="19"/>
      <c r="P9" s="1">
        <v>40195</v>
      </c>
      <c r="Q9" s="1"/>
      <c r="R9" s="19"/>
    </row>
    <row r="10" spans="1:18">
      <c r="A10" s="9"/>
      <c r="B10" s="19"/>
      <c r="I10" s="19"/>
      <c r="J10" s="30"/>
      <c r="O10" s="19"/>
      <c r="R10" s="19"/>
    </row>
    <row r="11" spans="1:18">
      <c r="A11" s="8"/>
      <c r="B11" s="20"/>
      <c r="C11" s="5"/>
      <c r="D11" s="5"/>
      <c r="E11" s="5"/>
      <c r="F11" s="5"/>
      <c r="G11" s="5"/>
      <c r="H11" s="5"/>
      <c r="I11" s="20"/>
      <c r="J11" s="5"/>
      <c r="K11" s="5"/>
      <c r="L11" s="5"/>
      <c r="M11" s="5"/>
      <c r="N11" s="5"/>
      <c r="O11" s="20"/>
      <c r="P11" s="5"/>
      <c r="Q11" s="5"/>
      <c r="R11" s="20"/>
    </row>
    <row r="12" spans="1:18">
      <c r="A12" s="9"/>
      <c r="R12" s="19"/>
    </row>
    <row r="13" spans="1:18">
      <c r="A13" s="7" t="s">
        <v>18</v>
      </c>
      <c r="R13" s="19"/>
    </row>
    <row r="14" spans="1:18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20"/>
    </row>
    <row r="15" spans="1:18">
      <c r="A15" s="10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0"/>
    </row>
    <row r="16" spans="1:18">
      <c r="A16" s="10" t="s">
        <v>16</v>
      </c>
      <c r="B16" s="5"/>
      <c r="C16" s="5"/>
      <c r="D16" s="5"/>
      <c r="E16" s="5"/>
      <c r="F16" s="5"/>
      <c r="G16" s="5"/>
      <c r="H16" s="5"/>
      <c r="I16" s="41"/>
      <c r="J16" s="41"/>
      <c r="K16" s="5"/>
      <c r="L16" s="5"/>
      <c r="M16" s="5"/>
      <c r="N16" s="5"/>
      <c r="O16" s="5"/>
      <c r="P16" s="5"/>
      <c r="Q16" s="5"/>
      <c r="R16" s="20"/>
    </row>
    <row r="17" spans="1:18">
      <c r="A17" s="13"/>
      <c r="B17" s="13"/>
      <c r="C17" s="21" t="s">
        <v>14</v>
      </c>
      <c r="D17" s="22"/>
      <c r="E17" s="22"/>
      <c r="F17" s="22"/>
      <c r="G17" s="22"/>
      <c r="H17" s="22"/>
      <c r="I17" s="22"/>
      <c r="J17" s="24"/>
      <c r="K17" s="22" t="s">
        <v>15</v>
      </c>
      <c r="L17" s="22"/>
      <c r="M17" s="22"/>
      <c r="N17" s="22"/>
      <c r="O17" s="22"/>
      <c r="P17" s="22"/>
      <c r="Q17" s="22"/>
      <c r="R17" s="24"/>
    </row>
    <row r="18" spans="1:18">
      <c r="A18" s="14"/>
      <c r="B18" s="14"/>
      <c r="C18" s="14"/>
      <c r="D18" s="13"/>
      <c r="E18" s="29"/>
      <c r="F18" s="29"/>
      <c r="G18" s="29"/>
      <c r="H18" s="29"/>
      <c r="I18" s="29"/>
      <c r="J18" s="17"/>
      <c r="K18" s="13"/>
      <c r="L18" s="13"/>
      <c r="M18" s="29"/>
      <c r="N18" s="29"/>
      <c r="O18" s="29"/>
      <c r="P18" s="29"/>
      <c r="Q18" s="29"/>
      <c r="R18" s="23"/>
    </row>
    <row r="19" spans="1:18">
      <c r="A19" s="14" t="s">
        <v>13</v>
      </c>
      <c r="B19" s="14"/>
      <c r="C19" s="14"/>
      <c r="D19" s="14"/>
      <c r="E19" s="10"/>
      <c r="F19" s="4" t="s">
        <v>84</v>
      </c>
      <c r="G19" s="4"/>
      <c r="H19" s="4"/>
      <c r="I19" s="4"/>
      <c r="J19" s="18"/>
      <c r="K19" s="14"/>
      <c r="L19" s="14"/>
      <c r="M19" s="10"/>
      <c r="N19" s="4" t="s">
        <v>84</v>
      </c>
      <c r="O19" s="4"/>
      <c r="P19" s="4"/>
      <c r="Q19" s="4"/>
      <c r="R19" s="18"/>
    </row>
    <row r="20" spans="1:18">
      <c r="A20" s="14" t="s">
        <v>11</v>
      </c>
      <c r="B20" s="43" t="s">
        <v>12</v>
      </c>
      <c r="C20" s="43" t="s">
        <v>12</v>
      </c>
      <c r="D20" s="45"/>
      <c r="E20" s="43"/>
      <c r="F20" s="43"/>
      <c r="G20" s="43"/>
      <c r="H20" s="43" t="s">
        <v>86</v>
      </c>
      <c r="I20" s="45" t="s">
        <v>88</v>
      </c>
      <c r="J20" s="45"/>
      <c r="K20" s="43" t="s">
        <v>12</v>
      </c>
      <c r="L20" s="43"/>
      <c r="M20" s="43"/>
      <c r="N20" s="43"/>
      <c r="O20" s="43"/>
      <c r="P20" s="43" t="s">
        <v>86</v>
      </c>
      <c r="Q20" s="45" t="s">
        <v>88</v>
      </c>
      <c r="R20" s="45"/>
    </row>
    <row r="21" spans="1:18">
      <c r="A21" s="14" t="s">
        <v>7</v>
      </c>
      <c r="B21" s="43"/>
      <c r="C21" s="43" t="s">
        <v>14</v>
      </c>
      <c r="D21" s="45" t="s">
        <v>10</v>
      </c>
      <c r="E21" s="43" t="s">
        <v>8</v>
      </c>
      <c r="F21" s="43" t="s">
        <v>9</v>
      </c>
      <c r="G21" s="43" t="s">
        <v>85</v>
      </c>
      <c r="H21" s="43" t="s">
        <v>87</v>
      </c>
      <c r="I21" s="45" t="s">
        <v>89</v>
      </c>
      <c r="J21" s="45" t="s">
        <v>90</v>
      </c>
      <c r="K21" s="43" t="s">
        <v>15</v>
      </c>
      <c r="L21" s="43" t="s">
        <v>10</v>
      </c>
      <c r="M21" s="43" t="s">
        <v>8</v>
      </c>
      <c r="N21" s="43" t="s">
        <v>9</v>
      </c>
      <c r="O21" s="43" t="s">
        <v>85</v>
      </c>
      <c r="P21" s="43" t="s">
        <v>87</v>
      </c>
      <c r="Q21" s="45" t="s">
        <v>89</v>
      </c>
      <c r="R21" s="45" t="s">
        <v>90</v>
      </c>
    </row>
    <row r="22" spans="1:18">
      <c r="A22" s="15"/>
      <c r="B22" s="15"/>
      <c r="C22" s="15"/>
      <c r="D22" s="18"/>
      <c r="E22" s="15"/>
      <c r="F22" s="15"/>
      <c r="G22" s="15"/>
      <c r="H22" s="46" t="s">
        <v>5</v>
      </c>
      <c r="I22" s="47" t="s">
        <v>6</v>
      </c>
      <c r="J22" s="47"/>
      <c r="K22" s="15"/>
      <c r="L22" s="15"/>
      <c r="M22" s="15"/>
      <c r="N22" s="15"/>
      <c r="O22" s="15"/>
      <c r="P22" s="46" t="s">
        <v>5</v>
      </c>
      <c r="Q22" s="47" t="s">
        <v>6</v>
      </c>
      <c r="R22" s="47"/>
    </row>
    <row r="23" spans="1:18">
      <c r="A23" s="14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6" t="s">
        <v>0</v>
      </c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5" t="s">
        <v>1</v>
      </c>
      <c r="B25" s="12">
        <f>C25+K25</f>
        <v>962</v>
      </c>
      <c r="C25" s="12">
        <f>SUM(D25:J25)</f>
        <v>623</v>
      </c>
      <c r="D25" s="20">
        <v>4</v>
      </c>
      <c r="E25" s="20">
        <v>508</v>
      </c>
      <c r="F25" s="20">
        <v>33</v>
      </c>
      <c r="G25" s="20">
        <v>78</v>
      </c>
      <c r="H25" s="20">
        <v>0</v>
      </c>
      <c r="I25" s="20">
        <v>0</v>
      </c>
      <c r="J25" s="20">
        <v>0</v>
      </c>
      <c r="K25" s="12">
        <f>SUM(L25:R25)</f>
        <v>339</v>
      </c>
      <c r="L25" s="20">
        <v>9</v>
      </c>
      <c r="M25" s="20">
        <v>278</v>
      </c>
      <c r="N25" s="20">
        <v>26</v>
      </c>
      <c r="O25" s="20">
        <v>26</v>
      </c>
      <c r="P25" s="20">
        <v>0</v>
      </c>
      <c r="Q25" s="20">
        <v>0</v>
      </c>
      <c r="R25" s="20">
        <v>0</v>
      </c>
    </row>
    <row r="26" spans="1:18">
      <c r="A26" s="14"/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2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 t="s">
        <v>0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1</v>
      </c>
      <c r="B29" s="12">
        <f>C29+K29</f>
        <v>25</v>
      </c>
      <c r="C29" s="12">
        <f>SUM(D29:J29)</f>
        <v>15</v>
      </c>
      <c r="D29" s="20">
        <v>0</v>
      </c>
      <c r="E29" s="20">
        <v>14</v>
      </c>
      <c r="F29" s="20">
        <v>0</v>
      </c>
      <c r="G29" s="20">
        <v>1</v>
      </c>
      <c r="H29" s="20">
        <v>0</v>
      </c>
      <c r="I29" s="20">
        <v>0</v>
      </c>
      <c r="J29" s="20">
        <v>0</v>
      </c>
      <c r="K29" s="12">
        <f>SUM(L29:R29)</f>
        <v>10</v>
      </c>
      <c r="L29" s="20">
        <v>0</v>
      </c>
      <c r="M29" s="20">
        <v>7</v>
      </c>
      <c r="N29" s="20">
        <v>0</v>
      </c>
      <c r="O29" s="20">
        <v>3</v>
      </c>
      <c r="P29" s="20">
        <v>0</v>
      </c>
      <c r="Q29" s="20">
        <v>0</v>
      </c>
      <c r="R29" s="20">
        <v>0</v>
      </c>
    </row>
    <row r="30" spans="1:18">
      <c r="A30" s="14"/>
      <c r="B30" s="11"/>
      <c r="C30" s="11"/>
      <c r="D30" s="19"/>
      <c r="E30" s="11"/>
      <c r="F30" s="11"/>
      <c r="G30" s="11"/>
      <c r="H30" s="11"/>
      <c r="I30" s="19"/>
      <c r="J30" s="19"/>
      <c r="K30" s="11"/>
      <c r="L30" s="11"/>
      <c r="M30" s="11"/>
      <c r="N30" s="11"/>
      <c r="O30" s="11"/>
      <c r="P30" s="11"/>
      <c r="Q30" s="19"/>
      <c r="R30" s="19"/>
    </row>
    <row r="31" spans="1:18">
      <c r="A31" s="16" t="s">
        <v>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</v>
      </c>
      <c r="B32" s="12">
        <f>C32+K32</f>
        <v>1178</v>
      </c>
      <c r="C32" s="12">
        <f>SUM(D32:J32)</f>
        <v>747</v>
      </c>
      <c r="D32" s="20">
        <v>13</v>
      </c>
      <c r="E32" s="20">
        <f>604+16</f>
        <v>620</v>
      </c>
      <c r="F32" s="20">
        <f>8+1</f>
        <v>9</v>
      </c>
      <c r="G32" s="20">
        <v>103</v>
      </c>
      <c r="H32" s="20">
        <v>1</v>
      </c>
      <c r="I32" s="20">
        <v>1</v>
      </c>
      <c r="J32" s="20">
        <v>0</v>
      </c>
      <c r="K32" s="12">
        <f>SUM(L32:R32)</f>
        <v>431</v>
      </c>
      <c r="L32" s="20">
        <v>7</v>
      </c>
      <c r="M32" s="20">
        <f>313+45</f>
        <v>358</v>
      </c>
      <c r="N32" s="20">
        <f>19+2</f>
        <v>21</v>
      </c>
      <c r="O32" s="20">
        <f>44+1</f>
        <v>45</v>
      </c>
      <c r="P32" s="20">
        <v>0</v>
      </c>
      <c r="Q32" s="20">
        <v>0</v>
      </c>
      <c r="R32" s="20">
        <v>0</v>
      </c>
    </row>
    <row r="33" spans="1:18">
      <c r="A33" s="14"/>
      <c r="B33" s="11"/>
      <c r="C33" s="11"/>
      <c r="D33" s="19"/>
      <c r="E33" s="11"/>
      <c r="F33" s="11"/>
      <c r="G33" s="11"/>
      <c r="H33" s="11"/>
      <c r="I33" s="19"/>
      <c r="J33" s="19"/>
      <c r="K33" s="11"/>
      <c r="L33" s="11"/>
      <c r="M33" s="11"/>
      <c r="N33" s="11"/>
      <c r="O33" s="11"/>
      <c r="P33" s="11"/>
      <c r="Q33" s="19"/>
      <c r="R33" s="19"/>
    </row>
    <row r="34" spans="1:18">
      <c r="A34" s="14"/>
      <c r="B34" s="11"/>
      <c r="C34" s="11"/>
      <c r="D34" s="19"/>
      <c r="E34" s="11"/>
      <c r="F34" s="11"/>
      <c r="G34" s="11"/>
      <c r="H34" s="11"/>
      <c r="I34" s="19"/>
      <c r="J34" s="19"/>
      <c r="K34" s="11"/>
      <c r="L34" s="11"/>
      <c r="M34" s="11"/>
      <c r="N34" s="11"/>
      <c r="O34" s="11"/>
      <c r="P34" s="11"/>
      <c r="Q34" s="19"/>
      <c r="R34" s="19"/>
    </row>
    <row r="35" spans="1:18">
      <c r="A35" s="15" t="s">
        <v>4</v>
      </c>
      <c r="B35" s="12">
        <f>B25+B29+B32</f>
        <v>2165</v>
      </c>
      <c r="C35" s="12">
        <f t="shared" ref="C35:P35" si="0">C25+C29+C32</f>
        <v>1385</v>
      </c>
      <c r="D35" s="12">
        <f t="shared" ref="D35" si="1">D25+D29+D32</f>
        <v>17</v>
      </c>
      <c r="E35" s="12">
        <f t="shared" si="0"/>
        <v>1142</v>
      </c>
      <c r="F35" s="12">
        <f t="shared" si="0"/>
        <v>42</v>
      </c>
      <c r="G35" s="12">
        <f t="shared" ref="G35" si="2">G25+G29+G32</f>
        <v>182</v>
      </c>
      <c r="H35" s="12">
        <f t="shared" si="0"/>
        <v>1</v>
      </c>
      <c r="I35" s="12">
        <f t="shared" si="0"/>
        <v>1</v>
      </c>
      <c r="J35" s="12">
        <f t="shared" ref="J35" si="3">J25+J29+J32</f>
        <v>0</v>
      </c>
      <c r="K35" s="12">
        <f t="shared" si="0"/>
        <v>780</v>
      </c>
      <c r="L35" s="12">
        <f t="shared" ref="L35" si="4">L25+L29+L32</f>
        <v>16</v>
      </c>
      <c r="M35" s="12">
        <f t="shared" si="0"/>
        <v>643</v>
      </c>
      <c r="N35" s="12">
        <f t="shared" si="0"/>
        <v>47</v>
      </c>
      <c r="O35" s="12">
        <f t="shared" ref="O35" si="5">O25+O29+O32</f>
        <v>74</v>
      </c>
      <c r="P35" s="12">
        <f t="shared" si="0"/>
        <v>0</v>
      </c>
      <c r="Q35" s="12">
        <f t="shared" ref="Q35:R35" si="6">Q25+Q29+Q32</f>
        <v>0</v>
      </c>
      <c r="R35" s="12">
        <f t="shared" si="6"/>
        <v>0</v>
      </c>
    </row>
    <row r="36" spans="1:18">
      <c r="A36" s="3"/>
    </row>
  </sheetData>
  <phoneticPr fontId="0" type="noConversion"/>
  <pageMargins left="0.25" right="0.25" top="0.75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84</v>
      </c>
      <c r="G6" s="4"/>
      <c r="H6" s="4"/>
      <c r="I6" s="4"/>
      <c r="J6" s="18"/>
      <c r="K6" s="14"/>
      <c r="L6" s="14"/>
      <c r="M6" s="10"/>
      <c r="N6" s="4" t="s">
        <v>84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86</v>
      </c>
      <c r="I7" s="45" t="s">
        <v>88</v>
      </c>
      <c r="J7" s="45"/>
      <c r="K7" s="43" t="s">
        <v>12</v>
      </c>
      <c r="L7" s="43"/>
      <c r="M7" s="43"/>
      <c r="N7" s="43"/>
      <c r="O7" s="43"/>
      <c r="P7" s="43" t="s">
        <v>86</v>
      </c>
      <c r="Q7" s="45" t="s">
        <v>88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85</v>
      </c>
      <c r="H8" s="43" t="s">
        <v>87</v>
      </c>
      <c r="I8" s="45" t="s">
        <v>89</v>
      </c>
      <c r="J8" s="45" t="s">
        <v>90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85</v>
      </c>
      <c r="P8" s="43" t="s">
        <v>87</v>
      </c>
      <c r="Q8" s="45" t="s">
        <v>89</v>
      </c>
      <c r="R8" s="45" t="s">
        <v>90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30</v>
      </c>
      <c r="B11" s="11"/>
      <c r="C11" s="11"/>
      <c r="D11" s="19"/>
      <c r="E11" s="11"/>
      <c r="F11" s="11"/>
      <c r="G11" s="11"/>
      <c r="H11" s="11"/>
      <c r="I11" s="19"/>
      <c r="J11" s="19"/>
      <c r="K11" s="11"/>
      <c r="L11" s="11"/>
      <c r="M11" s="11"/>
      <c r="N11" s="11"/>
      <c r="O11" s="11"/>
      <c r="P11" s="11"/>
      <c r="Q11" s="19"/>
      <c r="R11" s="19"/>
    </row>
    <row r="12" spans="1:18">
      <c r="A12" s="14" t="s">
        <v>31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5" t="s">
        <v>32</v>
      </c>
      <c r="B13" s="12">
        <f>C13+K13</f>
        <v>506</v>
      </c>
      <c r="C13" s="12">
        <f>SUM(D13:J13)</f>
        <v>270</v>
      </c>
      <c r="D13" s="20">
        <v>3</v>
      </c>
      <c r="E13" s="20">
        <v>246</v>
      </c>
      <c r="F13" s="20">
        <v>11</v>
      </c>
      <c r="G13" s="20">
        <v>9</v>
      </c>
      <c r="H13" s="20">
        <v>0</v>
      </c>
      <c r="I13" s="20">
        <v>1</v>
      </c>
      <c r="J13" s="20">
        <v>0</v>
      </c>
      <c r="K13" s="12">
        <f>SUM(L13:R13)</f>
        <v>236</v>
      </c>
      <c r="L13" s="20">
        <v>1</v>
      </c>
      <c r="M13" s="20">
        <v>222</v>
      </c>
      <c r="N13" s="20">
        <v>10</v>
      </c>
      <c r="O13" s="20">
        <v>3</v>
      </c>
      <c r="P13" s="20">
        <v>0</v>
      </c>
      <c r="Q13" s="20">
        <v>0</v>
      </c>
      <c r="R13" s="20">
        <v>0</v>
      </c>
    </row>
    <row r="14" spans="1:18">
      <c r="A14" s="14"/>
      <c r="B14" s="11"/>
      <c r="C14" s="11"/>
      <c r="D14" s="19"/>
      <c r="E14" s="11"/>
      <c r="F14" s="11"/>
      <c r="G14" s="11"/>
      <c r="H14" s="11"/>
      <c r="I14" s="19"/>
      <c r="J14" s="19"/>
      <c r="K14" s="11"/>
      <c r="L14" s="11"/>
      <c r="M14" s="11"/>
      <c r="N14" s="11"/>
      <c r="O14" s="11"/>
      <c r="P14" s="11"/>
      <c r="Q14" s="19"/>
      <c r="R14" s="19"/>
    </row>
    <row r="15" spans="1:18">
      <c r="A15" s="14" t="s">
        <v>33</v>
      </c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34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5" t="s">
        <v>35</v>
      </c>
      <c r="B17" s="12">
        <f>C17+K17</f>
        <v>3942</v>
      </c>
      <c r="C17" s="12">
        <f>SUM(D17:J17)</f>
        <v>1439</v>
      </c>
      <c r="D17" s="20">
        <v>15</v>
      </c>
      <c r="E17" s="20">
        <f>1283-16</f>
        <v>1267</v>
      </c>
      <c r="F17" s="20">
        <f>56-1</f>
        <v>55</v>
      </c>
      <c r="G17" s="20">
        <v>101</v>
      </c>
      <c r="H17" s="20">
        <v>0</v>
      </c>
      <c r="I17" s="20">
        <v>1</v>
      </c>
      <c r="J17" s="20">
        <v>0</v>
      </c>
      <c r="K17" s="12">
        <f>SUM(L17:R17)</f>
        <v>2503</v>
      </c>
      <c r="L17" s="20">
        <v>15</v>
      </c>
      <c r="M17" s="20">
        <f>2323-45</f>
        <v>2278</v>
      </c>
      <c r="N17" s="20">
        <f>110-2</f>
        <v>108</v>
      </c>
      <c r="O17" s="20">
        <f>101-1</f>
        <v>100</v>
      </c>
      <c r="P17" s="20">
        <v>0</v>
      </c>
      <c r="Q17" s="20">
        <v>1</v>
      </c>
      <c r="R17" s="20">
        <v>1</v>
      </c>
    </row>
    <row r="18" spans="1:18">
      <c r="A18" s="14"/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4" t="s">
        <v>36</v>
      </c>
      <c r="B19" s="11"/>
      <c r="C19" s="11"/>
      <c r="D19" s="19"/>
      <c r="E19" s="11"/>
      <c r="F19" s="11"/>
      <c r="G19" s="11"/>
      <c r="H19" s="11"/>
      <c r="I19" s="19"/>
      <c r="J19" s="19"/>
      <c r="K19" s="11"/>
      <c r="L19" s="11"/>
      <c r="M19" s="11"/>
      <c r="N19" s="11"/>
      <c r="O19" s="11"/>
      <c r="P19" s="11"/>
      <c r="Q19" s="19"/>
      <c r="R19" s="19"/>
    </row>
    <row r="20" spans="1:18">
      <c r="A20" s="15" t="s">
        <v>37</v>
      </c>
      <c r="B20" s="12">
        <f>C20+K20</f>
        <v>2478</v>
      </c>
      <c r="C20" s="12">
        <f>SUM(D20:J20)</f>
        <v>276</v>
      </c>
      <c r="D20" s="20">
        <v>3</v>
      </c>
      <c r="E20" s="20">
        <v>244</v>
      </c>
      <c r="F20" s="20">
        <v>27</v>
      </c>
      <c r="G20" s="20">
        <v>2</v>
      </c>
      <c r="H20" s="20">
        <v>0</v>
      </c>
      <c r="I20" s="20">
        <v>0</v>
      </c>
      <c r="J20" s="20">
        <v>0</v>
      </c>
      <c r="K20" s="12">
        <f>SUM(L20:R20)</f>
        <v>2202</v>
      </c>
      <c r="L20" s="20">
        <v>6</v>
      </c>
      <c r="M20" s="20">
        <v>1891</v>
      </c>
      <c r="N20" s="20">
        <v>282</v>
      </c>
      <c r="O20" s="20">
        <v>22</v>
      </c>
      <c r="P20" s="20">
        <v>0</v>
      </c>
      <c r="Q20" s="20">
        <v>1</v>
      </c>
      <c r="R20" s="20">
        <v>0</v>
      </c>
    </row>
    <row r="21" spans="1:18">
      <c r="A21" s="14"/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38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5" t="s">
        <v>39</v>
      </c>
      <c r="B23" s="12">
        <f>C23+K23</f>
        <v>1531</v>
      </c>
      <c r="C23" s="12">
        <f>SUM(D23:J23)</f>
        <v>606</v>
      </c>
      <c r="D23" s="20">
        <v>7</v>
      </c>
      <c r="E23" s="20">
        <v>545</v>
      </c>
      <c r="F23" s="20">
        <v>34</v>
      </c>
      <c r="G23" s="20">
        <v>20</v>
      </c>
      <c r="H23" s="20">
        <v>0</v>
      </c>
      <c r="I23" s="20">
        <v>0</v>
      </c>
      <c r="J23" s="20">
        <v>0</v>
      </c>
      <c r="K23" s="12">
        <f>SUM(L23:R23)</f>
        <v>925</v>
      </c>
      <c r="L23" s="20">
        <v>12</v>
      </c>
      <c r="M23" s="20">
        <v>765</v>
      </c>
      <c r="N23" s="20">
        <v>96</v>
      </c>
      <c r="O23" s="20">
        <v>50</v>
      </c>
      <c r="P23" s="20">
        <v>0</v>
      </c>
      <c r="Q23" s="20">
        <v>2</v>
      </c>
      <c r="R23" s="20">
        <v>0</v>
      </c>
    </row>
    <row r="24" spans="1:18">
      <c r="A24" s="14"/>
      <c r="B24" s="11"/>
      <c r="C24" s="11"/>
      <c r="D24" s="19"/>
      <c r="E24" s="11"/>
      <c r="F24" s="11"/>
      <c r="G24" s="11"/>
      <c r="H24" s="11"/>
      <c r="I24" s="19"/>
      <c r="J24" s="19"/>
      <c r="K24" s="11"/>
      <c r="L24" s="11"/>
      <c r="M24" s="11"/>
      <c r="N24" s="11"/>
      <c r="O24" s="11"/>
      <c r="P24" s="11"/>
      <c r="Q24" s="19"/>
      <c r="R24" s="19"/>
    </row>
    <row r="25" spans="1:18">
      <c r="A25" s="16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5" t="s">
        <v>40</v>
      </c>
      <c r="B26" s="12">
        <f>C26+K26</f>
        <v>190</v>
      </c>
      <c r="C26" s="12">
        <f>SUM(D26:J26)</f>
        <v>186</v>
      </c>
      <c r="D26" s="20">
        <v>0</v>
      </c>
      <c r="E26" s="20">
        <v>162</v>
      </c>
      <c r="F26" s="20">
        <v>21</v>
      </c>
      <c r="G26" s="20">
        <v>3</v>
      </c>
      <c r="H26" s="20">
        <v>0</v>
      </c>
      <c r="I26" s="20">
        <v>0</v>
      </c>
      <c r="J26" s="20">
        <v>0</v>
      </c>
      <c r="K26" s="12">
        <f>SUM(L26:R26)</f>
        <v>4</v>
      </c>
      <c r="L26" s="20">
        <v>0</v>
      </c>
      <c r="M26" s="20">
        <v>2</v>
      </c>
      <c r="N26" s="20">
        <v>2</v>
      </c>
      <c r="O26" s="20">
        <v>0</v>
      </c>
      <c r="P26" s="20">
        <v>0</v>
      </c>
      <c r="Q26" s="20">
        <v>0</v>
      </c>
      <c r="R26" s="20">
        <v>0</v>
      </c>
    </row>
    <row r="27" spans="1:18">
      <c r="A27" s="14"/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4" t="s">
        <v>41</v>
      </c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42</v>
      </c>
      <c r="B29" s="12">
        <f>C29+K29</f>
        <v>1284</v>
      </c>
      <c r="C29" s="12">
        <f>SUM(D29:J29)</f>
        <v>762</v>
      </c>
      <c r="D29" s="20">
        <v>1</v>
      </c>
      <c r="E29" s="20">
        <v>524</v>
      </c>
      <c r="F29" s="20">
        <v>232</v>
      </c>
      <c r="G29" s="20">
        <v>5</v>
      </c>
      <c r="H29" s="20">
        <v>0</v>
      </c>
      <c r="I29" s="20">
        <v>0</v>
      </c>
      <c r="J29" s="20">
        <v>0</v>
      </c>
      <c r="K29" s="12">
        <f>SUM(L29:R29)</f>
        <v>522</v>
      </c>
      <c r="L29" s="20">
        <v>7</v>
      </c>
      <c r="M29" s="20">
        <v>320</v>
      </c>
      <c r="N29" s="20">
        <v>179</v>
      </c>
      <c r="O29" s="20">
        <v>14</v>
      </c>
      <c r="P29" s="20">
        <v>0</v>
      </c>
      <c r="Q29" s="20">
        <v>2</v>
      </c>
      <c r="R29" s="20">
        <v>0</v>
      </c>
    </row>
    <row r="30" spans="1:18">
      <c r="A30" s="14"/>
      <c r="B30" s="11"/>
      <c r="C30" s="11"/>
      <c r="D30" s="19"/>
      <c r="E30" s="19"/>
      <c r="F30" s="19"/>
      <c r="G30" s="19"/>
      <c r="H30" s="19"/>
      <c r="I30" s="19"/>
      <c r="J30" s="19"/>
      <c r="K30" s="11"/>
      <c r="L30" s="19"/>
      <c r="M30" s="19"/>
      <c r="N30" s="19"/>
      <c r="O30" s="19"/>
      <c r="P30" s="19"/>
      <c r="Q30" s="19"/>
      <c r="R30" s="19"/>
    </row>
    <row r="31" spans="1:18">
      <c r="A31" s="14" t="s">
        <v>43</v>
      </c>
      <c r="B31" s="11"/>
      <c r="C31" s="11"/>
      <c r="D31" s="19"/>
      <c r="E31" s="11"/>
      <c r="F31" s="11"/>
      <c r="G31" s="11"/>
      <c r="H31" s="11"/>
      <c r="I31" s="19"/>
      <c r="J31" s="19"/>
      <c r="K31" s="11"/>
      <c r="L31" s="11"/>
      <c r="M31" s="11"/>
      <c r="N31" s="11"/>
      <c r="O31" s="11"/>
      <c r="P31" s="11"/>
      <c r="Q31" s="19"/>
      <c r="R31" s="19"/>
    </row>
    <row r="32" spans="1:18">
      <c r="A32" s="15" t="s">
        <v>12</v>
      </c>
      <c r="B32" s="12">
        <f>B13+B17+B20+B23+B26+B29</f>
        <v>9931</v>
      </c>
      <c r="C32" s="12">
        <f t="shared" ref="C32:R32" si="0">C13+C17+C20+C23+C26+C29</f>
        <v>3539</v>
      </c>
      <c r="D32" s="12">
        <f t="shared" si="0"/>
        <v>29</v>
      </c>
      <c r="E32" s="12">
        <f t="shared" si="0"/>
        <v>2988</v>
      </c>
      <c r="F32" s="12">
        <f t="shared" si="0"/>
        <v>380</v>
      </c>
      <c r="G32" s="12">
        <f t="shared" si="0"/>
        <v>140</v>
      </c>
      <c r="H32" s="12">
        <f t="shared" si="0"/>
        <v>0</v>
      </c>
      <c r="I32" s="12">
        <f t="shared" si="0"/>
        <v>2</v>
      </c>
      <c r="J32" s="12">
        <f t="shared" si="0"/>
        <v>0</v>
      </c>
      <c r="K32" s="12">
        <f t="shared" si="0"/>
        <v>6392</v>
      </c>
      <c r="L32" s="12">
        <f t="shared" si="0"/>
        <v>41</v>
      </c>
      <c r="M32" s="12">
        <f t="shared" si="0"/>
        <v>5478</v>
      </c>
      <c r="N32" s="12">
        <f t="shared" si="0"/>
        <v>677</v>
      </c>
      <c r="O32" s="12">
        <f t="shared" si="0"/>
        <v>189</v>
      </c>
      <c r="P32" s="12">
        <f t="shared" si="0"/>
        <v>0</v>
      </c>
      <c r="Q32" s="12">
        <f t="shared" si="0"/>
        <v>6</v>
      </c>
      <c r="R32" s="12">
        <f t="shared" si="0"/>
        <v>1</v>
      </c>
    </row>
    <row r="33" spans="1:1">
      <c r="A33" s="3"/>
    </row>
  </sheetData>
  <pageMargins left="0.25" right="0.25" top="0.75" bottom="1" header="0.5" footer="0.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/>
  </sheetViews>
  <sheetFormatPr defaultRowHeight="12.75"/>
  <cols>
    <col min="1" max="1" width="25.7109375" customWidth="1"/>
    <col min="2" max="18" width="9.7109375" customWidth="1"/>
  </cols>
  <sheetData>
    <row r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10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pans="1:18">
      <c r="A3" s="10" t="s">
        <v>16</v>
      </c>
      <c r="B3" s="5"/>
      <c r="C3" s="5"/>
      <c r="D3" s="5"/>
      <c r="E3" s="5"/>
      <c r="F3" s="5"/>
      <c r="G3" s="5"/>
      <c r="H3" s="5"/>
      <c r="I3" s="41"/>
      <c r="J3" s="41"/>
      <c r="K3" s="5"/>
      <c r="L3" s="5"/>
      <c r="M3" s="5"/>
      <c r="N3" s="5"/>
      <c r="O3" s="5"/>
      <c r="P3" s="5"/>
      <c r="Q3" s="5"/>
      <c r="R3" s="20"/>
    </row>
    <row r="4" spans="1:18">
      <c r="A4" s="13"/>
      <c r="B4" s="13"/>
      <c r="C4" s="21" t="s">
        <v>14</v>
      </c>
      <c r="D4" s="22"/>
      <c r="E4" s="22"/>
      <c r="F4" s="22"/>
      <c r="G4" s="22"/>
      <c r="H4" s="22"/>
      <c r="I4" s="22"/>
      <c r="J4" s="24"/>
      <c r="K4" s="22" t="s">
        <v>15</v>
      </c>
      <c r="L4" s="22"/>
      <c r="M4" s="22"/>
      <c r="N4" s="22"/>
      <c r="O4" s="22"/>
      <c r="P4" s="22"/>
      <c r="Q4" s="22"/>
      <c r="R4" s="24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84</v>
      </c>
      <c r="G6" s="4"/>
      <c r="H6" s="4"/>
      <c r="I6" s="4"/>
      <c r="J6" s="18"/>
      <c r="K6" s="14"/>
      <c r="L6" s="14"/>
      <c r="M6" s="10"/>
      <c r="N6" s="4" t="s">
        <v>84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86</v>
      </c>
      <c r="I7" s="45" t="s">
        <v>88</v>
      </c>
      <c r="J7" s="45"/>
      <c r="K7" s="43" t="s">
        <v>12</v>
      </c>
      <c r="L7" s="43"/>
      <c r="M7" s="43"/>
      <c r="N7" s="43"/>
      <c r="O7" s="43"/>
      <c r="P7" s="43" t="s">
        <v>86</v>
      </c>
      <c r="Q7" s="45" t="s">
        <v>88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85</v>
      </c>
      <c r="H8" s="43" t="s">
        <v>87</v>
      </c>
      <c r="I8" s="45" t="s">
        <v>89</v>
      </c>
      <c r="J8" s="45" t="s">
        <v>90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85</v>
      </c>
      <c r="P8" s="43" t="s">
        <v>87</v>
      </c>
      <c r="Q8" s="45" t="s">
        <v>89</v>
      </c>
      <c r="R8" s="45" t="s">
        <v>90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14"/>
      <c r="B10" s="14"/>
      <c r="C10" s="14"/>
      <c r="D10" s="17"/>
      <c r="E10" s="14"/>
      <c r="F10" s="14"/>
      <c r="G10" s="14"/>
      <c r="H10" s="14"/>
      <c r="I10" s="17"/>
      <c r="J10" s="17"/>
      <c r="K10" s="14"/>
      <c r="L10" s="14"/>
      <c r="M10" s="14"/>
      <c r="N10" s="14"/>
      <c r="O10" s="14"/>
      <c r="P10" s="14"/>
      <c r="Q10" s="17"/>
      <c r="R10" s="17"/>
    </row>
    <row r="11" spans="1:18">
      <c r="A11" s="14" t="s">
        <v>45</v>
      </c>
      <c r="B11" s="14"/>
      <c r="C11" s="14"/>
      <c r="D11" s="17"/>
      <c r="E11" s="14"/>
      <c r="F11" s="14"/>
      <c r="G11" s="14"/>
      <c r="H11" s="14"/>
      <c r="I11" s="17"/>
      <c r="J11" s="17"/>
      <c r="K11" s="14"/>
      <c r="L11" s="14"/>
      <c r="M11" s="14"/>
      <c r="N11" s="14"/>
      <c r="O11" s="14"/>
      <c r="P11" s="14"/>
      <c r="Q11" s="17"/>
      <c r="R11" s="17"/>
    </row>
    <row r="12" spans="1:18">
      <c r="A12" s="14" t="s">
        <v>46</v>
      </c>
      <c r="B12" s="11"/>
      <c r="C12" s="11"/>
      <c r="D12" s="19"/>
      <c r="E12" s="11"/>
      <c r="F12" s="11"/>
      <c r="G12" s="11"/>
      <c r="H12" s="11"/>
      <c r="I12" s="19"/>
      <c r="J12" s="19"/>
      <c r="K12" s="11"/>
      <c r="L12" s="11"/>
      <c r="M12" s="11"/>
      <c r="N12" s="11"/>
      <c r="O12" s="11"/>
      <c r="P12" s="11"/>
      <c r="Q12" s="19"/>
      <c r="R12" s="19"/>
    </row>
    <row r="13" spans="1:18">
      <c r="A13" s="14" t="s">
        <v>47</v>
      </c>
      <c r="B13" s="11"/>
      <c r="C13" s="11"/>
      <c r="D13" s="19"/>
      <c r="E13" s="11"/>
      <c r="F13" s="11"/>
      <c r="G13" s="11"/>
      <c r="H13" s="11"/>
      <c r="I13" s="19"/>
      <c r="J13" s="19"/>
      <c r="K13" s="11"/>
      <c r="L13" s="11"/>
      <c r="M13" s="11"/>
      <c r="N13" s="11"/>
      <c r="O13" s="11"/>
      <c r="P13" s="11"/>
      <c r="Q13" s="19"/>
      <c r="R13" s="19"/>
    </row>
    <row r="14" spans="1:18">
      <c r="A14" s="15" t="s">
        <v>48</v>
      </c>
      <c r="B14" s="12">
        <f>C14+K14</f>
        <v>144</v>
      </c>
      <c r="C14" s="12">
        <f>SUM(D14:I14)</f>
        <v>86</v>
      </c>
      <c r="D14" s="20">
        <v>1</v>
      </c>
      <c r="E14" s="20">
        <v>79</v>
      </c>
      <c r="F14" s="20">
        <v>3</v>
      </c>
      <c r="G14" s="20">
        <v>3</v>
      </c>
      <c r="H14" s="20">
        <v>0</v>
      </c>
      <c r="I14" s="20">
        <v>0</v>
      </c>
      <c r="J14" s="20">
        <v>0</v>
      </c>
      <c r="K14" s="12">
        <f>SUM(L14:R14)</f>
        <v>58</v>
      </c>
      <c r="L14" s="20">
        <v>1</v>
      </c>
      <c r="M14" s="20">
        <v>54</v>
      </c>
      <c r="N14" s="20">
        <v>3</v>
      </c>
      <c r="O14" s="20">
        <v>0</v>
      </c>
      <c r="P14" s="20">
        <v>0</v>
      </c>
      <c r="Q14" s="20">
        <v>0</v>
      </c>
      <c r="R14" s="20">
        <v>0</v>
      </c>
    </row>
    <row r="15" spans="1:18">
      <c r="A15" s="14"/>
      <c r="B15" s="11"/>
      <c r="C15" s="11"/>
      <c r="D15" s="19"/>
      <c r="E15" s="11"/>
      <c r="F15" s="11"/>
      <c r="G15" s="11"/>
      <c r="H15" s="11"/>
      <c r="I15" s="19"/>
      <c r="J15" s="19"/>
      <c r="K15" s="11"/>
      <c r="L15" s="11"/>
      <c r="M15" s="11"/>
      <c r="N15" s="11"/>
      <c r="O15" s="11"/>
      <c r="P15" s="11"/>
      <c r="Q15" s="19"/>
      <c r="R15" s="19"/>
    </row>
    <row r="16" spans="1:18">
      <c r="A16" s="14" t="s">
        <v>49</v>
      </c>
      <c r="B16" s="11"/>
      <c r="C16" s="11"/>
      <c r="D16" s="19"/>
      <c r="E16" s="11"/>
      <c r="F16" s="11"/>
      <c r="G16" s="11"/>
      <c r="H16" s="11"/>
      <c r="I16" s="19"/>
      <c r="J16" s="19"/>
      <c r="K16" s="11"/>
      <c r="L16" s="11"/>
      <c r="M16" s="11"/>
      <c r="N16" s="11"/>
      <c r="O16" s="11"/>
      <c r="P16" s="11"/>
      <c r="Q16" s="19"/>
      <c r="R16" s="19"/>
    </row>
    <row r="17" spans="1:18">
      <c r="A17" s="14" t="s">
        <v>50</v>
      </c>
      <c r="B17" s="11"/>
      <c r="C17" s="11"/>
      <c r="D17" s="19"/>
      <c r="E17" s="11"/>
      <c r="F17" s="11"/>
      <c r="G17" s="11"/>
      <c r="H17" s="11"/>
      <c r="I17" s="19"/>
      <c r="J17" s="19"/>
      <c r="K17" s="11"/>
      <c r="L17" s="11"/>
      <c r="M17" s="11"/>
      <c r="N17" s="11"/>
      <c r="O17" s="11"/>
      <c r="P17" s="11"/>
      <c r="Q17" s="19"/>
      <c r="R17" s="19"/>
    </row>
    <row r="18" spans="1:18">
      <c r="A18" s="14" t="s">
        <v>51</v>
      </c>
      <c r="B18" s="11"/>
      <c r="C18" s="11"/>
      <c r="D18" s="19"/>
      <c r="E18" s="11"/>
      <c r="F18" s="11"/>
      <c r="G18" s="11"/>
      <c r="H18" s="11"/>
      <c r="I18" s="19"/>
      <c r="J18" s="19"/>
      <c r="K18" s="11"/>
      <c r="L18" s="11"/>
      <c r="M18" s="11"/>
      <c r="N18" s="11"/>
      <c r="O18" s="11"/>
      <c r="P18" s="11"/>
      <c r="Q18" s="19"/>
      <c r="R18" s="19"/>
    </row>
    <row r="19" spans="1:18">
      <c r="A19" s="15" t="s">
        <v>52</v>
      </c>
      <c r="B19" s="12">
        <f>C19+K19</f>
        <v>0</v>
      </c>
      <c r="C19" s="12">
        <f>SUM(D19:I19)</f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12">
        <f>SUM(L19:R19)</f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</row>
    <row r="20" spans="1:18">
      <c r="A20" s="14"/>
      <c r="B20" s="11"/>
      <c r="C20" s="11"/>
      <c r="D20" s="19"/>
      <c r="E20" s="11"/>
      <c r="F20" s="11"/>
      <c r="G20" s="11"/>
      <c r="H20" s="11"/>
      <c r="I20" s="19"/>
      <c r="J20" s="19"/>
      <c r="K20" s="11"/>
      <c r="L20" s="11"/>
      <c r="M20" s="11"/>
      <c r="N20" s="11"/>
      <c r="O20" s="11"/>
      <c r="P20" s="11"/>
      <c r="Q20" s="19"/>
      <c r="R20" s="19"/>
    </row>
    <row r="21" spans="1:18">
      <c r="A21" s="14" t="s">
        <v>53</v>
      </c>
      <c r="B21" s="11"/>
      <c r="C21" s="11"/>
      <c r="D21" s="19"/>
      <c r="E21" s="11"/>
      <c r="F21" s="11"/>
      <c r="G21" s="11"/>
      <c r="H21" s="11"/>
      <c r="I21" s="19"/>
      <c r="J21" s="19"/>
      <c r="K21" s="11"/>
      <c r="L21" s="11"/>
      <c r="M21" s="11"/>
      <c r="N21" s="11"/>
      <c r="O21" s="11"/>
      <c r="P21" s="11"/>
      <c r="Q21" s="19"/>
      <c r="R21" s="19"/>
    </row>
    <row r="22" spans="1:18">
      <c r="A22" s="14" t="s">
        <v>54</v>
      </c>
      <c r="B22" s="11"/>
      <c r="C22" s="11"/>
      <c r="D22" s="19"/>
      <c r="E22" s="11"/>
      <c r="F22" s="11"/>
      <c r="G22" s="11"/>
      <c r="H22" s="11"/>
      <c r="I22" s="19"/>
      <c r="J22" s="19"/>
      <c r="K22" s="11"/>
      <c r="L22" s="11"/>
      <c r="M22" s="11"/>
      <c r="N22" s="11"/>
      <c r="O22" s="11"/>
      <c r="P22" s="11"/>
      <c r="Q22" s="19"/>
      <c r="R22" s="19"/>
    </row>
    <row r="23" spans="1:18">
      <c r="A23" s="16"/>
      <c r="B23" s="11"/>
      <c r="C23" s="11"/>
      <c r="D23" s="19"/>
      <c r="E23" s="11"/>
      <c r="F23" s="11"/>
      <c r="G23" s="11"/>
      <c r="H23" s="11"/>
      <c r="I23" s="19"/>
      <c r="J23" s="19"/>
      <c r="K23" s="11"/>
      <c r="L23" s="11"/>
      <c r="M23" s="11"/>
      <c r="N23" s="11"/>
      <c r="O23" s="11"/>
      <c r="P23" s="11"/>
      <c r="Q23" s="19"/>
      <c r="R23" s="19"/>
    </row>
    <row r="24" spans="1:18">
      <c r="A24" s="15" t="s">
        <v>55</v>
      </c>
      <c r="B24" s="12">
        <f>C24+K24</f>
        <v>81</v>
      </c>
      <c r="C24" s="12">
        <f>SUM(D24:I24)</f>
        <v>54</v>
      </c>
      <c r="D24" s="20">
        <v>2</v>
      </c>
      <c r="E24" s="20">
        <v>24</v>
      </c>
      <c r="F24" s="20">
        <v>0</v>
      </c>
      <c r="G24" s="20">
        <v>28</v>
      </c>
      <c r="H24" s="20">
        <v>0</v>
      </c>
      <c r="I24" s="20">
        <v>0</v>
      </c>
      <c r="J24" s="20">
        <v>0</v>
      </c>
      <c r="K24" s="12">
        <f>SUM(L24:R24)</f>
        <v>27</v>
      </c>
      <c r="L24" s="20">
        <v>0</v>
      </c>
      <c r="M24" s="20">
        <v>11</v>
      </c>
      <c r="N24" s="20">
        <v>2</v>
      </c>
      <c r="O24" s="20">
        <v>14</v>
      </c>
      <c r="P24" s="20">
        <v>0</v>
      </c>
      <c r="Q24" s="20">
        <v>0</v>
      </c>
      <c r="R24" s="20">
        <v>0</v>
      </c>
    </row>
    <row r="25" spans="1:18">
      <c r="A25" s="14"/>
      <c r="B25" s="11"/>
      <c r="C25" s="11"/>
      <c r="D25" s="19"/>
      <c r="E25" s="11"/>
      <c r="F25" s="11"/>
      <c r="G25" s="11"/>
      <c r="H25" s="11"/>
      <c r="I25" s="19"/>
      <c r="J25" s="19"/>
      <c r="K25" s="11"/>
      <c r="L25" s="11"/>
      <c r="M25" s="11"/>
      <c r="N25" s="11"/>
      <c r="O25" s="11"/>
      <c r="P25" s="11"/>
      <c r="Q25" s="19"/>
      <c r="R25" s="19"/>
    </row>
    <row r="26" spans="1:18">
      <c r="A26" s="14" t="s">
        <v>53</v>
      </c>
      <c r="B26" s="11"/>
      <c r="C26" s="11"/>
      <c r="D26" s="19"/>
      <c r="E26" s="11"/>
      <c r="F26" s="11"/>
      <c r="G26" s="11"/>
      <c r="H26" s="11"/>
      <c r="I26" s="19"/>
      <c r="J26" s="19"/>
      <c r="K26" s="11"/>
      <c r="L26" s="11"/>
      <c r="M26" s="11"/>
      <c r="N26" s="11"/>
      <c r="O26" s="11"/>
      <c r="P26" s="11"/>
      <c r="Q26" s="19"/>
      <c r="R26" s="19"/>
    </row>
    <row r="27" spans="1:18">
      <c r="A27" s="14" t="s">
        <v>54</v>
      </c>
      <c r="B27" s="11"/>
      <c r="C27" s="11"/>
      <c r="D27" s="19"/>
      <c r="E27" s="11"/>
      <c r="F27" s="11"/>
      <c r="G27" s="11"/>
      <c r="H27" s="11"/>
      <c r="I27" s="19"/>
      <c r="J27" s="19"/>
      <c r="K27" s="11"/>
      <c r="L27" s="11"/>
      <c r="M27" s="11"/>
      <c r="N27" s="11"/>
      <c r="O27" s="11"/>
      <c r="P27" s="11"/>
      <c r="Q27" s="19"/>
      <c r="R27" s="19"/>
    </row>
    <row r="28" spans="1:18">
      <c r="A28" s="16"/>
      <c r="B28" s="11"/>
      <c r="C28" s="11"/>
      <c r="D28" s="19"/>
      <c r="E28" s="11"/>
      <c r="F28" s="11"/>
      <c r="G28" s="11"/>
      <c r="H28" s="11"/>
      <c r="I28" s="19"/>
      <c r="J28" s="19"/>
      <c r="K28" s="11"/>
      <c r="L28" s="11"/>
      <c r="M28" s="11"/>
      <c r="N28" s="11"/>
      <c r="O28" s="11"/>
      <c r="P28" s="11"/>
      <c r="Q28" s="19"/>
      <c r="R28" s="19"/>
    </row>
    <row r="29" spans="1:18">
      <c r="A29" s="15" t="s">
        <v>56</v>
      </c>
      <c r="B29" s="12">
        <f>C29+K29</f>
        <v>138</v>
      </c>
      <c r="C29" s="12">
        <f>SUM(D29:I29)</f>
        <v>80</v>
      </c>
      <c r="D29" s="20">
        <v>3</v>
      </c>
      <c r="E29" s="20">
        <v>20</v>
      </c>
      <c r="F29" s="20">
        <v>1</v>
      </c>
      <c r="G29" s="20">
        <v>56</v>
      </c>
      <c r="H29" s="20">
        <v>0</v>
      </c>
      <c r="I29" s="20">
        <v>0</v>
      </c>
      <c r="J29" s="20">
        <v>0</v>
      </c>
      <c r="K29" s="12">
        <f>SUM(L29:R29)</f>
        <v>58</v>
      </c>
      <c r="L29" s="20">
        <v>3</v>
      </c>
      <c r="M29" s="20">
        <v>16</v>
      </c>
      <c r="N29" s="20">
        <v>0</v>
      </c>
      <c r="O29" s="20">
        <v>38</v>
      </c>
      <c r="P29" s="20">
        <v>0</v>
      </c>
      <c r="Q29" s="20">
        <v>1</v>
      </c>
      <c r="R29" s="20">
        <v>0</v>
      </c>
    </row>
    <row r="30" spans="1:18">
      <c r="A30" s="3"/>
    </row>
  </sheetData>
  <pageMargins left="0.25" right="0.25" top="0.75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6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50" t="s">
        <v>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0"/>
    </row>
    <row r="4" spans="1:18">
      <c r="A4" s="14"/>
      <c r="B4" s="14"/>
      <c r="C4" s="10" t="s">
        <v>14</v>
      </c>
      <c r="D4" s="4"/>
      <c r="E4" s="4"/>
      <c r="F4" s="4"/>
      <c r="G4" s="4"/>
      <c r="H4" s="4"/>
      <c r="I4" s="4"/>
      <c r="J4" s="18"/>
      <c r="K4" s="4" t="s">
        <v>15</v>
      </c>
      <c r="L4" s="4"/>
      <c r="M4" s="4"/>
      <c r="N4" s="4"/>
      <c r="O4" s="4"/>
      <c r="P4" s="4"/>
      <c r="Q4" s="4"/>
      <c r="R4" s="18"/>
    </row>
    <row r="5" spans="1:18">
      <c r="A5" s="14"/>
      <c r="B5" s="14"/>
      <c r="C5" s="14"/>
      <c r="D5" s="13"/>
      <c r="E5" s="29"/>
      <c r="F5" s="29"/>
      <c r="G5" s="29"/>
      <c r="H5" s="29"/>
      <c r="I5" s="29"/>
      <c r="J5" s="17"/>
      <c r="K5" s="13"/>
      <c r="L5" s="13"/>
      <c r="M5" s="29"/>
      <c r="N5" s="29"/>
      <c r="O5" s="29"/>
      <c r="P5" s="29"/>
      <c r="Q5" s="29"/>
      <c r="R5" s="23"/>
    </row>
    <row r="6" spans="1:18">
      <c r="A6" s="14" t="s">
        <v>13</v>
      </c>
      <c r="B6" s="14"/>
      <c r="C6" s="14"/>
      <c r="D6" s="14"/>
      <c r="E6" s="10"/>
      <c r="F6" s="4" t="s">
        <v>84</v>
      </c>
      <c r="G6" s="4"/>
      <c r="H6" s="4"/>
      <c r="I6" s="4"/>
      <c r="J6" s="18"/>
      <c r="K6" s="14"/>
      <c r="L6" s="14"/>
      <c r="M6" s="10"/>
      <c r="N6" s="4" t="s">
        <v>84</v>
      </c>
      <c r="O6" s="4"/>
      <c r="P6" s="4"/>
      <c r="Q6" s="4"/>
      <c r="R6" s="18"/>
    </row>
    <row r="7" spans="1:18">
      <c r="A7" s="14" t="s">
        <v>11</v>
      </c>
      <c r="B7" s="43" t="s">
        <v>12</v>
      </c>
      <c r="C7" s="43" t="s">
        <v>12</v>
      </c>
      <c r="D7" s="45"/>
      <c r="E7" s="43"/>
      <c r="F7" s="43"/>
      <c r="G7" s="43"/>
      <c r="H7" s="43" t="s">
        <v>86</v>
      </c>
      <c r="I7" s="45" t="s">
        <v>88</v>
      </c>
      <c r="J7" s="45"/>
      <c r="K7" s="43" t="s">
        <v>12</v>
      </c>
      <c r="L7" s="43"/>
      <c r="M7" s="43"/>
      <c r="N7" s="43"/>
      <c r="O7" s="43"/>
      <c r="P7" s="43" t="s">
        <v>86</v>
      </c>
      <c r="Q7" s="45" t="s">
        <v>88</v>
      </c>
      <c r="R7" s="45"/>
    </row>
    <row r="8" spans="1:18">
      <c r="A8" s="14" t="s">
        <v>7</v>
      </c>
      <c r="B8" s="43"/>
      <c r="C8" s="43" t="s">
        <v>14</v>
      </c>
      <c r="D8" s="45" t="s">
        <v>10</v>
      </c>
      <c r="E8" s="43" t="s">
        <v>8</v>
      </c>
      <c r="F8" s="43" t="s">
        <v>9</v>
      </c>
      <c r="G8" s="43" t="s">
        <v>85</v>
      </c>
      <c r="H8" s="43" t="s">
        <v>87</v>
      </c>
      <c r="I8" s="45" t="s">
        <v>89</v>
      </c>
      <c r="J8" s="45" t="s">
        <v>90</v>
      </c>
      <c r="K8" s="43" t="s">
        <v>15</v>
      </c>
      <c r="L8" s="43" t="s">
        <v>10</v>
      </c>
      <c r="M8" s="43" t="s">
        <v>8</v>
      </c>
      <c r="N8" s="43" t="s">
        <v>9</v>
      </c>
      <c r="O8" s="43" t="s">
        <v>85</v>
      </c>
      <c r="P8" s="43" t="s">
        <v>87</v>
      </c>
      <c r="Q8" s="45" t="s">
        <v>89</v>
      </c>
      <c r="R8" s="45" t="s">
        <v>90</v>
      </c>
    </row>
    <row r="9" spans="1:18">
      <c r="A9" s="15"/>
      <c r="B9" s="15"/>
      <c r="C9" s="15"/>
      <c r="D9" s="18"/>
      <c r="E9" s="15"/>
      <c r="F9" s="15"/>
      <c r="G9" s="15"/>
      <c r="H9" s="46" t="s">
        <v>5</v>
      </c>
      <c r="I9" s="47" t="s">
        <v>6</v>
      </c>
      <c r="J9" s="47"/>
      <c r="K9" s="15"/>
      <c r="L9" s="15"/>
      <c r="M9" s="15"/>
      <c r="N9" s="15"/>
      <c r="O9" s="15"/>
      <c r="P9" s="46" t="s">
        <v>5</v>
      </c>
      <c r="Q9" s="47" t="s">
        <v>6</v>
      </c>
      <c r="R9" s="47"/>
    </row>
    <row r="10" spans="1:18">
      <c r="A10" s="28" t="s">
        <v>59</v>
      </c>
      <c r="B10" s="28"/>
      <c r="C10" s="28"/>
      <c r="D10" s="28"/>
      <c r="E10" s="28"/>
      <c r="F10" s="24"/>
      <c r="G10" s="28"/>
      <c r="H10" s="24"/>
      <c r="I10" s="24"/>
      <c r="J10" s="24"/>
      <c r="K10" s="28"/>
      <c r="L10" s="28"/>
      <c r="M10" s="28"/>
      <c r="N10" s="28"/>
      <c r="O10" s="28"/>
      <c r="P10" s="24"/>
      <c r="Q10" s="24"/>
      <c r="R10" s="24"/>
    </row>
    <row r="11" spans="1:18">
      <c r="A11" s="14" t="s">
        <v>60</v>
      </c>
      <c r="B11" s="32">
        <f>C11+K11</f>
        <v>659</v>
      </c>
      <c r="C11" s="32">
        <f>D11+E11+F11+G11+H11+I11+J11</f>
        <v>524</v>
      </c>
      <c r="D11" s="32">
        <v>4</v>
      </c>
      <c r="E11" s="32">
        <f>459+4</f>
        <v>463</v>
      </c>
      <c r="F11" s="33">
        <v>4</v>
      </c>
      <c r="G11" s="32">
        <v>53</v>
      </c>
      <c r="H11" s="33"/>
      <c r="I11" s="33"/>
      <c r="J11" s="33"/>
      <c r="K11" s="32">
        <f>L11+M11+N11+O11+P11+Q11+R11</f>
        <v>135</v>
      </c>
      <c r="L11" s="32">
        <v>2</v>
      </c>
      <c r="M11" s="32">
        <f>103+17</f>
        <v>120</v>
      </c>
      <c r="N11" s="32">
        <f>4+1</f>
        <v>5</v>
      </c>
      <c r="O11" s="32">
        <v>8</v>
      </c>
      <c r="P11" s="33"/>
      <c r="Q11" s="33"/>
      <c r="R11" s="33"/>
    </row>
    <row r="12" spans="1:18">
      <c r="A12" s="14" t="s">
        <v>61</v>
      </c>
      <c r="B12" s="32">
        <f t="shared" ref="B12:B17" si="0">C12+K12</f>
        <v>530</v>
      </c>
      <c r="C12" s="32">
        <f t="shared" ref="C12:C17" si="1">D12+E12+F12+G12+H12+I12+J12</f>
        <v>332</v>
      </c>
      <c r="D12" s="32">
        <v>2</v>
      </c>
      <c r="E12" s="32">
        <f>271+7</f>
        <v>278</v>
      </c>
      <c r="F12" s="33">
        <f>20+1</f>
        <v>21</v>
      </c>
      <c r="G12" s="32">
        <v>30</v>
      </c>
      <c r="H12" s="33"/>
      <c r="I12" s="33">
        <v>1</v>
      </c>
      <c r="J12" s="33"/>
      <c r="K12" s="32">
        <f t="shared" ref="K12:K17" si="2">L12+M12+N12+O12+P12+Q12+R12</f>
        <v>198</v>
      </c>
      <c r="L12" s="32">
        <v>2</v>
      </c>
      <c r="M12" s="32">
        <f>152+21</f>
        <v>173</v>
      </c>
      <c r="N12" s="32">
        <v>11</v>
      </c>
      <c r="O12" s="32">
        <f>11+1</f>
        <v>12</v>
      </c>
      <c r="P12" s="33"/>
      <c r="Q12" s="33"/>
      <c r="R12" s="33"/>
    </row>
    <row r="13" spans="1:18">
      <c r="A13" s="14" t="s">
        <v>62</v>
      </c>
      <c r="B13" s="32">
        <f t="shared" si="0"/>
        <v>0</v>
      </c>
      <c r="C13" s="32">
        <f t="shared" si="1"/>
        <v>0</v>
      </c>
      <c r="D13" s="32"/>
      <c r="E13" s="32"/>
      <c r="F13" s="33"/>
      <c r="G13" s="32"/>
      <c r="H13" s="33"/>
      <c r="I13" s="33"/>
      <c r="J13" s="33"/>
      <c r="K13" s="32">
        <f t="shared" si="2"/>
        <v>0</v>
      </c>
      <c r="L13" s="32"/>
      <c r="M13" s="32"/>
      <c r="N13" s="32"/>
      <c r="O13" s="32"/>
      <c r="P13" s="33"/>
      <c r="Q13" s="33"/>
      <c r="R13" s="33"/>
    </row>
    <row r="14" spans="1:18">
      <c r="A14" s="14" t="s">
        <v>63</v>
      </c>
      <c r="B14" s="32">
        <f t="shared" si="0"/>
        <v>0</v>
      </c>
      <c r="C14" s="32">
        <f t="shared" si="1"/>
        <v>0</v>
      </c>
      <c r="D14" s="32"/>
      <c r="E14" s="32"/>
      <c r="F14" s="33"/>
      <c r="G14" s="32"/>
      <c r="H14" s="33"/>
      <c r="I14" s="33"/>
      <c r="J14" s="33"/>
      <c r="K14" s="32">
        <f t="shared" si="2"/>
        <v>0</v>
      </c>
      <c r="L14" s="32"/>
      <c r="M14" s="32"/>
      <c r="N14" s="32"/>
      <c r="O14" s="32"/>
      <c r="P14" s="33"/>
      <c r="Q14" s="33"/>
      <c r="R14" s="33"/>
    </row>
    <row r="15" spans="1:18">
      <c r="A15" s="14" t="s">
        <v>64</v>
      </c>
      <c r="B15" s="32">
        <f t="shared" si="0"/>
        <v>0</v>
      </c>
      <c r="C15" s="32">
        <f t="shared" si="1"/>
        <v>0</v>
      </c>
      <c r="D15" s="32"/>
      <c r="E15" s="32"/>
      <c r="F15" s="33"/>
      <c r="G15" s="32"/>
      <c r="H15" s="33"/>
      <c r="I15" s="33"/>
      <c r="J15" s="33"/>
      <c r="K15" s="32">
        <f t="shared" si="2"/>
        <v>0</v>
      </c>
      <c r="L15" s="32"/>
      <c r="M15" s="32"/>
      <c r="N15" s="32"/>
      <c r="O15" s="32"/>
      <c r="P15" s="33"/>
      <c r="Q15" s="33"/>
      <c r="R15" s="33"/>
    </row>
    <row r="16" spans="1:18">
      <c r="A16" s="14" t="s">
        <v>65</v>
      </c>
      <c r="B16" s="32">
        <f t="shared" si="0"/>
        <v>0</v>
      </c>
      <c r="C16" s="32">
        <f t="shared" si="1"/>
        <v>0</v>
      </c>
      <c r="D16" s="32"/>
      <c r="E16" s="32"/>
      <c r="F16" s="33"/>
      <c r="G16" s="32"/>
      <c r="H16" s="33"/>
      <c r="I16" s="33"/>
      <c r="J16" s="33"/>
      <c r="K16" s="32">
        <f t="shared" si="2"/>
        <v>0</v>
      </c>
      <c r="L16" s="32"/>
      <c r="M16" s="32"/>
      <c r="N16" s="32"/>
      <c r="O16" s="32"/>
      <c r="P16" s="33"/>
      <c r="Q16" s="33"/>
      <c r="R16" s="33"/>
    </row>
    <row r="17" spans="1:18">
      <c r="A17" s="14" t="s">
        <v>12</v>
      </c>
      <c r="B17" s="32">
        <f t="shared" si="0"/>
        <v>1189</v>
      </c>
      <c r="C17" s="32">
        <f t="shared" si="1"/>
        <v>856</v>
      </c>
      <c r="D17" s="32">
        <f>SUM(D11:D16)</f>
        <v>6</v>
      </c>
      <c r="E17" s="32">
        <f>SUM(E11:E16)</f>
        <v>741</v>
      </c>
      <c r="F17" s="32">
        <f>SUM(F11:F16)</f>
        <v>25</v>
      </c>
      <c r="G17" s="32">
        <f>SUM(G11:G16)</f>
        <v>83</v>
      </c>
      <c r="H17" s="32">
        <f>SUM(H11:H16)</f>
        <v>0</v>
      </c>
      <c r="I17" s="32">
        <f t="shared" ref="I17:J17" si="3">SUM(I11:I16)</f>
        <v>1</v>
      </c>
      <c r="J17" s="32">
        <f t="shared" si="3"/>
        <v>0</v>
      </c>
      <c r="K17" s="32">
        <f t="shared" si="2"/>
        <v>333</v>
      </c>
      <c r="L17" s="32">
        <f>SUM(L11:L16)</f>
        <v>4</v>
      </c>
      <c r="M17" s="32">
        <f>SUM(M11:M16)</f>
        <v>293</v>
      </c>
      <c r="N17" s="32">
        <f>SUM(N11:N16)</f>
        <v>16</v>
      </c>
      <c r="O17" s="32">
        <f>SUM(O11:O16)</f>
        <v>20</v>
      </c>
      <c r="P17" s="32">
        <f>SUM(P11:P16)</f>
        <v>0</v>
      </c>
      <c r="Q17" s="32">
        <f t="shared" ref="Q17:R17" si="4">SUM(Q11:Q16)</f>
        <v>0</v>
      </c>
      <c r="R17" s="32">
        <f t="shared" si="4"/>
        <v>0</v>
      </c>
    </row>
    <row r="18" spans="1:18">
      <c r="A18" s="10"/>
      <c r="B18" s="34"/>
      <c r="C18" s="35"/>
      <c r="D18" s="35"/>
      <c r="E18" s="35"/>
      <c r="F18" s="34"/>
      <c r="G18" s="35"/>
      <c r="H18" s="34"/>
      <c r="I18" s="34"/>
      <c r="J18" s="34"/>
      <c r="K18" s="35"/>
      <c r="L18" s="35"/>
      <c r="M18" s="35"/>
      <c r="N18" s="35"/>
      <c r="O18" s="35"/>
      <c r="P18" s="34"/>
      <c r="Q18" s="34"/>
      <c r="R18" s="34"/>
    </row>
    <row r="19" spans="1:18">
      <c r="A19" s="13" t="s">
        <v>66</v>
      </c>
      <c r="B19" s="36"/>
      <c r="C19" s="36"/>
      <c r="D19" s="36"/>
      <c r="E19" s="36"/>
      <c r="F19" s="37"/>
      <c r="G19" s="36"/>
      <c r="H19" s="37"/>
      <c r="I19" s="37"/>
      <c r="J19" s="37"/>
      <c r="K19" s="36"/>
      <c r="L19" s="36"/>
      <c r="M19" s="36"/>
      <c r="N19" s="36"/>
      <c r="O19" s="36"/>
      <c r="P19" s="37"/>
      <c r="Q19" s="37"/>
      <c r="R19" s="37"/>
    </row>
    <row r="20" spans="1:18">
      <c r="A20" s="15" t="s">
        <v>67</v>
      </c>
      <c r="B20" s="36"/>
      <c r="C20" s="36"/>
      <c r="D20" s="36"/>
      <c r="E20" s="36"/>
      <c r="F20" s="37"/>
      <c r="G20" s="36"/>
      <c r="H20" s="37"/>
      <c r="I20" s="37"/>
      <c r="J20" s="37"/>
      <c r="K20" s="36"/>
      <c r="L20" s="36"/>
      <c r="M20" s="36"/>
      <c r="N20" s="36"/>
      <c r="O20" s="36"/>
      <c r="P20" s="37"/>
      <c r="Q20" s="37"/>
      <c r="R20" s="37"/>
    </row>
    <row r="21" spans="1:18">
      <c r="A21" s="14" t="s">
        <v>60</v>
      </c>
      <c r="B21" s="32">
        <f t="shared" ref="B21:B26" si="5">C21+K21</f>
        <v>0</v>
      </c>
      <c r="C21" s="32">
        <f t="shared" ref="C21:C27" si="6">D21+E21+F21+G21+H21+I21+J21</f>
        <v>0</v>
      </c>
      <c r="D21" s="32"/>
      <c r="E21" s="32"/>
      <c r="F21" s="33"/>
      <c r="G21" s="32"/>
      <c r="H21" s="33"/>
      <c r="I21" s="33"/>
      <c r="J21" s="33"/>
      <c r="K21" s="32">
        <f t="shared" ref="K21:K27" si="7">L21+M21+N21+O21+P21+Q21+R21</f>
        <v>0</v>
      </c>
      <c r="L21" s="32"/>
      <c r="M21" s="32"/>
      <c r="N21" s="32"/>
      <c r="O21" s="32"/>
      <c r="P21" s="33"/>
      <c r="Q21" s="33"/>
      <c r="R21" s="33"/>
    </row>
    <row r="22" spans="1:18">
      <c r="A22" s="14" t="s">
        <v>61</v>
      </c>
      <c r="B22" s="32">
        <f t="shared" si="5"/>
        <v>19</v>
      </c>
      <c r="C22" s="32">
        <f t="shared" si="6"/>
        <v>13</v>
      </c>
      <c r="D22" s="32"/>
      <c r="E22" s="32">
        <v>7</v>
      </c>
      <c r="F22" s="33">
        <v>1</v>
      </c>
      <c r="G22" s="32">
        <v>5</v>
      </c>
      <c r="H22" s="33"/>
      <c r="I22" s="33"/>
      <c r="J22" s="33"/>
      <c r="K22" s="32">
        <f t="shared" si="7"/>
        <v>6</v>
      </c>
      <c r="L22" s="32"/>
      <c r="M22" s="32">
        <v>4</v>
      </c>
      <c r="N22" s="32">
        <v>1</v>
      </c>
      <c r="O22" s="32">
        <v>1</v>
      </c>
      <c r="P22" s="33"/>
      <c r="Q22" s="33"/>
      <c r="R22" s="33"/>
    </row>
    <row r="23" spans="1:18">
      <c r="A23" s="14" t="s">
        <v>62</v>
      </c>
      <c r="B23" s="32">
        <f t="shared" si="5"/>
        <v>405</v>
      </c>
      <c r="C23" s="32">
        <f t="shared" si="6"/>
        <v>235</v>
      </c>
      <c r="D23" s="32">
        <v>2</v>
      </c>
      <c r="E23" s="32">
        <v>178</v>
      </c>
      <c r="F23" s="33">
        <v>13</v>
      </c>
      <c r="G23" s="32">
        <v>42</v>
      </c>
      <c r="H23" s="33"/>
      <c r="I23" s="33"/>
      <c r="J23" s="33"/>
      <c r="K23" s="32">
        <f t="shared" si="7"/>
        <v>170</v>
      </c>
      <c r="L23" s="32">
        <v>9</v>
      </c>
      <c r="M23" s="32">
        <f>116+5</f>
        <v>121</v>
      </c>
      <c r="N23" s="32">
        <v>15</v>
      </c>
      <c r="O23" s="32">
        <v>25</v>
      </c>
      <c r="P23" s="33"/>
      <c r="Q23" s="33"/>
      <c r="R23" s="33"/>
    </row>
    <row r="24" spans="1:18">
      <c r="A24" s="14" t="s">
        <v>63</v>
      </c>
      <c r="B24" s="32">
        <f t="shared" si="5"/>
        <v>10</v>
      </c>
      <c r="C24" s="32">
        <f t="shared" si="6"/>
        <v>5</v>
      </c>
      <c r="D24" s="32"/>
      <c r="E24" s="32">
        <v>5</v>
      </c>
      <c r="F24" s="33"/>
      <c r="G24" s="32"/>
      <c r="H24" s="33"/>
      <c r="I24" s="33"/>
      <c r="J24" s="33"/>
      <c r="K24" s="32">
        <f t="shared" si="7"/>
        <v>5</v>
      </c>
      <c r="L24" s="32"/>
      <c r="M24" s="32">
        <f>1+2</f>
        <v>3</v>
      </c>
      <c r="N24" s="32">
        <f>1+1</f>
        <v>2</v>
      </c>
      <c r="O24" s="32"/>
      <c r="P24" s="33"/>
      <c r="Q24" s="33"/>
      <c r="R24" s="33"/>
    </row>
    <row r="25" spans="1:18">
      <c r="A25" s="14" t="s">
        <v>64</v>
      </c>
      <c r="B25" s="32">
        <f t="shared" si="5"/>
        <v>0</v>
      </c>
      <c r="C25" s="32">
        <f t="shared" si="6"/>
        <v>0</v>
      </c>
      <c r="D25" s="32"/>
      <c r="E25" s="32"/>
      <c r="F25" s="33"/>
      <c r="G25" s="32"/>
      <c r="H25" s="33"/>
      <c r="I25" s="33"/>
      <c r="J25" s="33"/>
      <c r="K25" s="32">
        <f t="shared" si="7"/>
        <v>0</v>
      </c>
      <c r="L25" s="32"/>
      <c r="M25" s="32"/>
      <c r="N25" s="32"/>
      <c r="O25" s="32"/>
      <c r="P25" s="33"/>
      <c r="Q25" s="33"/>
      <c r="R25" s="33"/>
    </row>
    <row r="26" spans="1:18">
      <c r="A26" s="14" t="s">
        <v>65</v>
      </c>
      <c r="B26" s="32">
        <f t="shared" si="5"/>
        <v>0</v>
      </c>
      <c r="C26" s="32">
        <f t="shared" si="6"/>
        <v>0</v>
      </c>
      <c r="D26" s="32"/>
      <c r="E26" s="32"/>
      <c r="F26" s="33"/>
      <c r="G26" s="32"/>
      <c r="H26" s="33"/>
      <c r="I26" s="33"/>
      <c r="J26" s="33"/>
      <c r="K26" s="32">
        <f t="shared" si="7"/>
        <v>0</v>
      </c>
      <c r="L26" s="32"/>
      <c r="M26" s="32"/>
      <c r="N26" s="32"/>
      <c r="O26" s="32"/>
      <c r="P26" s="33"/>
      <c r="Q26" s="33"/>
      <c r="R26" s="33"/>
    </row>
    <row r="27" spans="1:18">
      <c r="A27" s="14" t="s">
        <v>12</v>
      </c>
      <c r="B27" s="32">
        <f>C27+K27</f>
        <v>434</v>
      </c>
      <c r="C27" s="32">
        <f t="shared" si="6"/>
        <v>253</v>
      </c>
      <c r="D27" s="32">
        <f>SUM(D21:D26)</f>
        <v>2</v>
      </c>
      <c r="E27" s="32">
        <f>SUM(E21:E26)</f>
        <v>190</v>
      </c>
      <c r="F27" s="32">
        <f>SUM(F21:F26)</f>
        <v>14</v>
      </c>
      <c r="G27" s="32">
        <f>SUM(G21:G26)</f>
        <v>47</v>
      </c>
      <c r="H27" s="32">
        <f>SUM(H21:H26)</f>
        <v>0</v>
      </c>
      <c r="I27" s="32">
        <f t="shared" ref="I27:J27" si="8">SUM(I21:I26)</f>
        <v>0</v>
      </c>
      <c r="J27" s="32">
        <f t="shared" si="8"/>
        <v>0</v>
      </c>
      <c r="K27" s="32">
        <f t="shared" si="7"/>
        <v>181</v>
      </c>
      <c r="L27" s="32">
        <f>SUM(L21:L26)</f>
        <v>9</v>
      </c>
      <c r="M27" s="32">
        <f>SUM(M21:M26)</f>
        <v>128</v>
      </c>
      <c r="N27" s="32">
        <f>SUM(N21:N26)</f>
        <v>18</v>
      </c>
      <c r="O27" s="32">
        <f>SUM(O21:O26)</f>
        <v>26</v>
      </c>
      <c r="P27" s="32">
        <f>SUM(P21:P26)</f>
        <v>0</v>
      </c>
      <c r="Q27" s="32">
        <f t="shared" ref="Q27:R27" si="9">SUM(Q21:Q26)</f>
        <v>0</v>
      </c>
      <c r="R27" s="32">
        <f t="shared" si="9"/>
        <v>0</v>
      </c>
    </row>
    <row r="28" spans="1:18">
      <c r="A28" s="10"/>
      <c r="B28" s="34"/>
      <c r="C28" s="35"/>
      <c r="D28" s="35"/>
      <c r="E28" s="35"/>
      <c r="F28" s="34"/>
      <c r="G28" s="35"/>
      <c r="H28" s="34"/>
      <c r="I28" s="34"/>
      <c r="J28" s="34"/>
      <c r="K28" s="35"/>
      <c r="L28" s="35"/>
      <c r="M28" s="35"/>
      <c r="N28" s="35"/>
      <c r="O28" s="35"/>
      <c r="P28" s="34"/>
      <c r="Q28" s="34"/>
      <c r="R28" s="34"/>
    </row>
    <row r="29" spans="1:18">
      <c r="A29" s="28" t="s">
        <v>69</v>
      </c>
      <c r="B29" s="36"/>
      <c r="C29" s="36"/>
      <c r="D29" s="36"/>
      <c r="E29" s="36"/>
      <c r="F29" s="37"/>
      <c r="G29" s="36"/>
      <c r="H29" s="37"/>
      <c r="I29" s="37"/>
      <c r="J29" s="37"/>
      <c r="K29" s="36"/>
      <c r="L29" s="36"/>
      <c r="M29" s="36"/>
      <c r="N29" s="36"/>
      <c r="O29" s="36"/>
      <c r="P29" s="37"/>
      <c r="Q29" s="37"/>
      <c r="R29" s="37"/>
    </row>
    <row r="30" spans="1:18">
      <c r="A30" s="14" t="s">
        <v>60</v>
      </c>
      <c r="B30" s="32">
        <f t="shared" ref="B30:B35" si="10">C30+K30</f>
        <v>28</v>
      </c>
      <c r="C30" s="32">
        <f t="shared" ref="C30:C36" si="11">D30+E30+F30+G30+H30+I30+J30</f>
        <v>22</v>
      </c>
      <c r="D30" s="32"/>
      <c r="E30" s="32">
        <v>21</v>
      </c>
      <c r="F30" s="33"/>
      <c r="G30" s="32">
        <v>1</v>
      </c>
      <c r="H30" s="33"/>
      <c r="I30" s="33"/>
      <c r="J30" s="33"/>
      <c r="K30" s="32">
        <f t="shared" ref="K30:K36" si="12">L30+M30+N30+O30+P30+Q30+R30</f>
        <v>6</v>
      </c>
      <c r="L30" s="32"/>
      <c r="M30" s="32">
        <v>6</v>
      </c>
      <c r="N30" s="32"/>
      <c r="O30" s="32"/>
      <c r="P30" s="33"/>
      <c r="Q30" s="33"/>
      <c r="R30" s="33"/>
    </row>
    <row r="31" spans="1:18">
      <c r="A31" s="14" t="s">
        <v>61</v>
      </c>
      <c r="B31" s="32">
        <f t="shared" si="10"/>
        <v>71</v>
      </c>
      <c r="C31" s="32">
        <f t="shared" si="11"/>
        <v>43</v>
      </c>
      <c r="D31" s="32">
        <v>3</v>
      </c>
      <c r="E31" s="32">
        <v>31</v>
      </c>
      <c r="F31" s="33"/>
      <c r="G31" s="32">
        <v>9</v>
      </c>
      <c r="H31" s="33"/>
      <c r="I31" s="33"/>
      <c r="J31" s="33"/>
      <c r="K31" s="32">
        <f t="shared" si="12"/>
        <v>28</v>
      </c>
      <c r="L31" s="32">
        <v>1</v>
      </c>
      <c r="M31" s="32">
        <v>24</v>
      </c>
      <c r="N31" s="32">
        <v>1</v>
      </c>
      <c r="O31" s="32">
        <v>2</v>
      </c>
      <c r="P31" s="33"/>
      <c r="Q31" s="33"/>
      <c r="R31" s="33"/>
    </row>
    <row r="32" spans="1:18">
      <c r="A32" s="14" t="s">
        <v>62</v>
      </c>
      <c r="B32" s="32">
        <f t="shared" si="10"/>
        <v>276</v>
      </c>
      <c r="C32" s="32">
        <f t="shared" si="11"/>
        <v>143</v>
      </c>
      <c r="D32" s="32">
        <v>3</v>
      </c>
      <c r="E32" s="32">
        <v>100</v>
      </c>
      <c r="F32" s="33">
        <v>2</v>
      </c>
      <c r="G32" s="32">
        <v>37</v>
      </c>
      <c r="H32" s="33">
        <v>1</v>
      </c>
      <c r="I32" s="33"/>
      <c r="J32" s="33"/>
      <c r="K32" s="32">
        <f t="shared" si="12"/>
        <v>133</v>
      </c>
      <c r="L32" s="32">
        <v>1</v>
      </c>
      <c r="M32" s="32">
        <v>105</v>
      </c>
      <c r="N32" s="32">
        <v>7</v>
      </c>
      <c r="O32" s="32">
        <v>20</v>
      </c>
      <c r="P32" s="33"/>
      <c r="Q32" s="33"/>
      <c r="R32" s="33"/>
    </row>
    <row r="33" spans="1:18">
      <c r="A33" s="14" t="s">
        <v>63</v>
      </c>
      <c r="B33" s="32">
        <f t="shared" si="10"/>
        <v>50</v>
      </c>
      <c r="C33" s="32">
        <f t="shared" si="11"/>
        <v>21</v>
      </c>
      <c r="D33" s="32">
        <v>2</v>
      </c>
      <c r="E33" s="32">
        <v>17</v>
      </c>
      <c r="F33" s="33"/>
      <c r="G33" s="32">
        <v>2</v>
      </c>
      <c r="H33" s="33"/>
      <c r="I33" s="33"/>
      <c r="J33" s="33"/>
      <c r="K33" s="32">
        <f t="shared" si="12"/>
        <v>29</v>
      </c>
      <c r="L33" s="32"/>
      <c r="M33" s="32">
        <v>23</v>
      </c>
      <c r="N33" s="32">
        <v>2</v>
      </c>
      <c r="O33" s="32">
        <v>4</v>
      </c>
      <c r="P33" s="33"/>
      <c r="Q33" s="33"/>
      <c r="R33" s="33"/>
    </row>
    <row r="34" spans="1:18">
      <c r="A34" s="14" t="s">
        <v>64</v>
      </c>
      <c r="B34" s="32">
        <f t="shared" si="10"/>
        <v>117</v>
      </c>
      <c r="C34" s="32">
        <f t="shared" si="11"/>
        <v>47</v>
      </c>
      <c r="D34" s="32">
        <v>1</v>
      </c>
      <c r="E34" s="32">
        <v>42</v>
      </c>
      <c r="F34" s="33">
        <v>1</v>
      </c>
      <c r="G34" s="32">
        <v>3</v>
      </c>
      <c r="H34" s="33"/>
      <c r="I34" s="33"/>
      <c r="J34" s="33"/>
      <c r="K34" s="32">
        <f t="shared" si="12"/>
        <v>70</v>
      </c>
      <c r="L34" s="32">
        <v>1</v>
      </c>
      <c r="M34" s="32">
        <v>64</v>
      </c>
      <c r="N34" s="32">
        <v>3</v>
      </c>
      <c r="O34" s="32">
        <v>2</v>
      </c>
      <c r="P34" s="33"/>
      <c r="Q34" s="33"/>
      <c r="R34" s="33"/>
    </row>
    <row r="35" spans="1:18">
      <c r="A35" s="14" t="s">
        <v>65</v>
      </c>
      <c r="B35" s="32">
        <f t="shared" si="10"/>
        <v>0</v>
      </c>
      <c r="C35" s="32">
        <f t="shared" si="11"/>
        <v>0</v>
      </c>
      <c r="D35" s="32"/>
      <c r="E35" s="32"/>
      <c r="F35" s="33"/>
      <c r="G35" s="32"/>
      <c r="H35" s="33"/>
      <c r="I35" s="33"/>
      <c r="J35" s="33"/>
      <c r="K35" s="32">
        <f t="shared" si="12"/>
        <v>0</v>
      </c>
      <c r="L35" s="32"/>
      <c r="M35" s="32"/>
      <c r="N35" s="32"/>
      <c r="O35" s="32"/>
      <c r="P35" s="33"/>
      <c r="Q35" s="33"/>
      <c r="R35" s="33"/>
    </row>
    <row r="36" spans="1:18">
      <c r="A36" s="14" t="s">
        <v>12</v>
      </c>
      <c r="B36" s="32">
        <f>C36+K36</f>
        <v>542</v>
      </c>
      <c r="C36" s="32">
        <f t="shared" si="11"/>
        <v>276</v>
      </c>
      <c r="D36" s="32">
        <f>SUM(D30:D35)</f>
        <v>9</v>
      </c>
      <c r="E36" s="32">
        <f>SUM(E30:E35)</f>
        <v>211</v>
      </c>
      <c r="F36" s="32">
        <f>SUM(F30:F35)</f>
        <v>3</v>
      </c>
      <c r="G36" s="32">
        <f>SUM(G30:G35)</f>
        <v>52</v>
      </c>
      <c r="H36" s="32">
        <f>SUM(H30:H35)</f>
        <v>1</v>
      </c>
      <c r="I36" s="32">
        <f t="shared" ref="I36:J36" si="13">SUM(I30:I35)</f>
        <v>0</v>
      </c>
      <c r="J36" s="32">
        <f t="shared" si="13"/>
        <v>0</v>
      </c>
      <c r="K36" s="32">
        <f t="shared" si="12"/>
        <v>266</v>
      </c>
      <c r="L36" s="32">
        <f>SUM(L30:L35)</f>
        <v>3</v>
      </c>
      <c r="M36" s="32">
        <f>SUM(M30:M35)</f>
        <v>222</v>
      </c>
      <c r="N36" s="32">
        <f>SUM(N30:N35)</f>
        <v>13</v>
      </c>
      <c r="O36" s="32">
        <f>SUM(O30:O35)</f>
        <v>28</v>
      </c>
      <c r="P36" s="32">
        <f>SUM(P30:P35)</f>
        <v>0</v>
      </c>
      <c r="Q36" s="32">
        <f t="shared" ref="Q36:R36" si="14">SUM(Q30:Q35)</f>
        <v>0</v>
      </c>
      <c r="R36" s="32">
        <f t="shared" si="14"/>
        <v>0</v>
      </c>
    </row>
    <row r="37" spans="1:18">
      <c r="A37" s="10"/>
      <c r="B37" s="34"/>
      <c r="C37" s="35"/>
      <c r="D37" s="35"/>
      <c r="E37" s="35"/>
      <c r="F37" s="34"/>
      <c r="G37" s="35"/>
      <c r="H37" s="34"/>
      <c r="I37" s="34"/>
      <c r="J37" s="34"/>
      <c r="K37" s="35"/>
      <c r="L37" s="35"/>
      <c r="M37" s="35"/>
      <c r="N37" s="35"/>
      <c r="O37" s="35"/>
      <c r="P37" s="34"/>
      <c r="Q37" s="34"/>
      <c r="R37" s="34"/>
    </row>
    <row r="38" spans="1:18">
      <c r="A38" s="13"/>
      <c r="B38" s="38"/>
      <c r="C38" s="38"/>
      <c r="D38" s="38"/>
      <c r="E38" s="38"/>
      <c r="F38" s="39"/>
      <c r="G38" s="38"/>
      <c r="H38" s="39"/>
      <c r="I38" s="39"/>
      <c r="J38" s="39"/>
      <c r="K38" s="38"/>
      <c r="L38" s="38"/>
      <c r="M38" s="38"/>
      <c r="N38" s="38"/>
      <c r="O38" s="38"/>
      <c r="P38" s="39"/>
      <c r="Q38" s="39"/>
      <c r="R38" s="39"/>
    </row>
    <row r="39" spans="1:18" s="31" customFormat="1">
      <c r="A39" s="15" t="s">
        <v>68</v>
      </c>
      <c r="B39" s="35">
        <f>C39+K39</f>
        <v>2165</v>
      </c>
      <c r="C39" s="32">
        <f>D39+E39+F39+G39+H39+I39+J39</f>
        <v>1385</v>
      </c>
      <c r="D39" s="35">
        <f>D17+D27+D36</f>
        <v>17</v>
      </c>
      <c r="E39" s="35">
        <f>E17+E27+E36</f>
        <v>1142</v>
      </c>
      <c r="F39" s="35">
        <f>F17+F27+F36</f>
        <v>42</v>
      </c>
      <c r="G39" s="35">
        <f>G17+G27+G36</f>
        <v>182</v>
      </c>
      <c r="H39" s="35">
        <f>H17+H27+H36</f>
        <v>1</v>
      </c>
      <c r="I39" s="35">
        <f t="shared" ref="I39:J39" si="15">I17+I27+I36</f>
        <v>1</v>
      </c>
      <c r="J39" s="35">
        <f t="shared" si="15"/>
        <v>0</v>
      </c>
      <c r="K39" s="32">
        <f>L39+M39+N39+O39+P39+Q39+R39</f>
        <v>780</v>
      </c>
      <c r="L39" s="35">
        <f>L17+L27+L36</f>
        <v>16</v>
      </c>
      <c r="M39" s="35">
        <f>M17+M27+M36</f>
        <v>643</v>
      </c>
      <c r="N39" s="35">
        <f>N17+N27+N36</f>
        <v>47</v>
      </c>
      <c r="O39" s="35">
        <f>O17+O27+O36</f>
        <v>74</v>
      </c>
      <c r="P39" s="35">
        <f>P17+P27+P36</f>
        <v>0</v>
      </c>
      <c r="Q39" s="35">
        <f t="shared" ref="Q39:R39" si="16">Q17+Q27+Q36</f>
        <v>0</v>
      </c>
      <c r="R39" s="35">
        <f t="shared" si="16"/>
        <v>0</v>
      </c>
    </row>
    <row r="40" spans="1:18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8">
      <c r="A41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25"/>
    </row>
    <row r="3" spans="1:18">
      <c r="A3" s="7" t="s">
        <v>71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19"/>
    </row>
    <row r="4" spans="1:18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0"/>
    </row>
    <row r="5" spans="1:18">
      <c r="A5" s="21" t="s">
        <v>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1:18">
      <c r="A6" s="14"/>
      <c r="B6" s="14"/>
      <c r="C6" s="10" t="s">
        <v>14</v>
      </c>
      <c r="D6" s="4"/>
      <c r="E6" s="4"/>
      <c r="F6" s="4"/>
      <c r="G6" s="4"/>
      <c r="H6" s="4"/>
      <c r="I6" s="4"/>
      <c r="J6" s="18"/>
      <c r="K6" s="4" t="s">
        <v>15</v>
      </c>
      <c r="L6" s="4"/>
      <c r="M6" s="4"/>
      <c r="N6" s="4"/>
      <c r="O6" s="4"/>
      <c r="P6" s="4"/>
      <c r="Q6" s="4"/>
      <c r="R6" s="18"/>
    </row>
    <row r="7" spans="1:18">
      <c r="A7" s="14"/>
      <c r="B7" s="14"/>
      <c r="C7" s="14"/>
      <c r="D7" s="13"/>
      <c r="E7" s="29"/>
      <c r="F7" s="29"/>
      <c r="G7" s="29"/>
      <c r="H7" s="29"/>
      <c r="I7" s="29"/>
      <c r="J7" s="17"/>
      <c r="K7" s="13"/>
      <c r="L7" s="13"/>
      <c r="M7" s="29"/>
      <c r="N7" s="29"/>
      <c r="O7" s="29"/>
      <c r="P7" s="29"/>
      <c r="Q7" s="29"/>
      <c r="R7" s="23"/>
    </row>
    <row r="8" spans="1:18">
      <c r="A8" s="14" t="s">
        <v>13</v>
      </c>
      <c r="B8" s="14"/>
      <c r="C8" s="14"/>
      <c r="D8" s="14"/>
      <c r="E8" s="10"/>
      <c r="F8" s="4" t="s">
        <v>84</v>
      </c>
      <c r="G8" s="4"/>
      <c r="H8" s="4"/>
      <c r="I8" s="4"/>
      <c r="J8" s="18"/>
      <c r="K8" s="14"/>
      <c r="L8" s="14"/>
      <c r="M8" s="10"/>
      <c r="N8" s="4" t="s">
        <v>84</v>
      </c>
      <c r="O8" s="4"/>
      <c r="P8" s="4"/>
      <c r="Q8" s="4"/>
      <c r="R8" s="18"/>
    </row>
    <row r="9" spans="1:18">
      <c r="A9" s="14" t="s">
        <v>11</v>
      </c>
      <c r="B9" s="43" t="s">
        <v>12</v>
      </c>
      <c r="C9" s="43" t="s">
        <v>12</v>
      </c>
      <c r="D9" s="45"/>
      <c r="E9" s="14"/>
      <c r="F9" s="14"/>
      <c r="G9" s="14"/>
      <c r="H9" s="43" t="s">
        <v>86</v>
      </c>
      <c r="I9" s="45" t="s">
        <v>88</v>
      </c>
      <c r="J9" s="45"/>
      <c r="K9" s="43" t="s">
        <v>12</v>
      </c>
      <c r="L9" s="43"/>
      <c r="M9" s="43"/>
      <c r="N9" s="43"/>
      <c r="O9" s="43"/>
      <c r="P9" s="43" t="s">
        <v>86</v>
      </c>
      <c r="Q9" s="45" t="s">
        <v>88</v>
      </c>
      <c r="R9" s="45"/>
    </row>
    <row r="10" spans="1:18">
      <c r="A10" s="14" t="s">
        <v>7</v>
      </c>
      <c r="B10" s="43"/>
      <c r="C10" s="43" t="s">
        <v>14</v>
      </c>
      <c r="D10" s="45" t="s">
        <v>10</v>
      </c>
      <c r="E10" s="43" t="s">
        <v>8</v>
      </c>
      <c r="F10" s="43" t="s">
        <v>9</v>
      </c>
      <c r="G10" s="43" t="s">
        <v>85</v>
      </c>
      <c r="H10" s="43" t="s">
        <v>87</v>
      </c>
      <c r="I10" s="45" t="s">
        <v>89</v>
      </c>
      <c r="J10" s="45" t="s">
        <v>90</v>
      </c>
      <c r="K10" s="43" t="s">
        <v>15</v>
      </c>
      <c r="L10" s="43" t="s">
        <v>10</v>
      </c>
      <c r="M10" s="43" t="s">
        <v>8</v>
      </c>
      <c r="N10" s="43" t="s">
        <v>9</v>
      </c>
      <c r="O10" s="43" t="s">
        <v>85</v>
      </c>
      <c r="P10" s="43" t="s">
        <v>87</v>
      </c>
      <c r="Q10" s="45" t="s">
        <v>89</v>
      </c>
      <c r="R10" s="45" t="s">
        <v>90</v>
      </c>
    </row>
    <row r="11" spans="1:18">
      <c r="A11" s="15"/>
      <c r="B11" s="15"/>
      <c r="C11" s="15"/>
      <c r="D11" s="18"/>
      <c r="E11" s="15"/>
      <c r="F11" s="15"/>
      <c r="G11" s="15"/>
      <c r="H11" s="46" t="s">
        <v>5</v>
      </c>
      <c r="I11" s="47" t="s">
        <v>6</v>
      </c>
      <c r="J11" s="47"/>
      <c r="K11" s="15"/>
      <c r="L11" s="15"/>
      <c r="M11" s="15"/>
      <c r="N11" s="15"/>
      <c r="O11" s="15"/>
      <c r="P11" s="46" t="s">
        <v>5</v>
      </c>
      <c r="Q11" s="47" t="s">
        <v>6</v>
      </c>
      <c r="R11" s="47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72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32</v>
      </c>
      <c r="B14" s="12">
        <f>C14+K14</f>
        <v>11</v>
      </c>
      <c r="C14" s="12">
        <f>SUM(D14:J14)</f>
        <v>6</v>
      </c>
      <c r="D14" s="12"/>
      <c r="E14" s="12">
        <v>6</v>
      </c>
      <c r="F14" s="20"/>
      <c r="G14" s="12"/>
      <c r="H14" s="20"/>
      <c r="I14" s="20"/>
      <c r="J14" s="20"/>
      <c r="K14" s="12">
        <f>SUM(L14:R14)</f>
        <v>5</v>
      </c>
      <c r="L14" s="12"/>
      <c r="M14" s="12">
        <v>5</v>
      </c>
      <c r="N14" s="12"/>
      <c r="O14" s="12"/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/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73</v>
      </c>
      <c r="B17" s="12">
        <f>C17+K17</f>
        <v>450</v>
      </c>
      <c r="C17" s="12">
        <f>SUM(D17:J17)</f>
        <v>240</v>
      </c>
      <c r="D17" s="12">
        <v>4</v>
      </c>
      <c r="E17" s="12">
        <v>225</v>
      </c>
      <c r="F17" s="20">
        <v>4</v>
      </c>
      <c r="G17" s="12">
        <v>7</v>
      </c>
      <c r="H17" s="20"/>
      <c r="I17" s="20"/>
      <c r="J17" s="20"/>
      <c r="K17" s="12">
        <f>SUM(L17:R17)</f>
        <v>210</v>
      </c>
      <c r="L17" s="12">
        <v>1</v>
      </c>
      <c r="M17" s="12">
        <f>194+1</f>
        <v>195</v>
      </c>
      <c r="N17" s="12">
        <v>6</v>
      </c>
      <c r="O17" s="12">
        <v>8</v>
      </c>
      <c r="P17" s="20"/>
      <c r="Q17" s="20"/>
      <c r="R17" s="20"/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74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4" t="s">
        <v>75</v>
      </c>
      <c r="B20" s="11"/>
      <c r="C20" s="11"/>
      <c r="D20" s="11"/>
      <c r="E20" s="11"/>
      <c r="F20" s="19"/>
      <c r="G20" s="11"/>
      <c r="H20" s="19"/>
      <c r="I20" s="19"/>
      <c r="J20" s="19"/>
      <c r="K20" s="11"/>
      <c r="L20" s="11"/>
      <c r="M20" s="11"/>
      <c r="N20" s="11"/>
      <c r="O20" s="11"/>
      <c r="P20" s="19"/>
      <c r="Q20" s="19"/>
      <c r="R20" s="19"/>
    </row>
    <row r="21" spans="1:18">
      <c r="A21" s="15" t="s">
        <v>76</v>
      </c>
      <c r="B21" s="12">
        <f>C21+K21</f>
        <v>2524</v>
      </c>
      <c r="C21" s="12">
        <f>SUM(D21:J21)</f>
        <v>1376</v>
      </c>
      <c r="D21" s="12">
        <v>44</v>
      </c>
      <c r="E21" s="12">
        <v>863</v>
      </c>
      <c r="F21" s="20">
        <v>41</v>
      </c>
      <c r="G21" s="12">
        <v>424</v>
      </c>
      <c r="H21" s="20">
        <v>1</v>
      </c>
      <c r="I21" s="20">
        <v>3</v>
      </c>
      <c r="J21" s="20"/>
      <c r="K21" s="12">
        <f>SUM(L21:R21)</f>
        <v>1148</v>
      </c>
      <c r="L21" s="12">
        <v>31</v>
      </c>
      <c r="M21" s="12">
        <v>740</v>
      </c>
      <c r="N21" s="12">
        <v>55</v>
      </c>
      <c r="O21" s="12">
        <v>314</v>
      </c>
      <c r="P21" s="20"/>
      <c r="Q21" s="20">
        <v>6</v>
      </c>
      <c r="R21" s="20">
        <v>2</v>
      </c>
    </row>
    <row r="22" spans="1:18">
      <c r="A22" s="14"/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33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4" t="s">
        <v>34</v>
      </c>
      <c r="B24" s="11"/>
      <c r="C24" s="11"/>
      <c r="D24" s="11"/>
      <c r="E24" s="11"/>
      <c r="F24" s="19"/>
      <c r="G24" s="11"/>
      <c r="H24" s="19"/>
      <c r="I24" s="19"/>
      <c r="J24" s="19"/>
      <c r="K24" s="11"/>
      <c r="L24" s="11"/>
      <c r="M24" s="11"/>
      <c r="N24" s="11"/>
      <c r="O24" s="11"/>
      <c r="P24" s="19"/>
      <c r="Q24" s="19"/>
      <c r="R24" s="19"/>
    </row>
    <row r="25" spans="1:18">
      <c r="A25" s="15" t="s">
        <v>35</v>
      </c>
      <c r="B25" s="12">
        <f>C25+K25</f>
        <v>1949</v>
      </c>
      <c r="C25" s="12">
        <f>SUM(D25:J25)</f>
        <v>273</v>
      </c>
      <c r="D25" s="12">
        <v>5</v>
      </c>
      <c r="E25" s="12">
        <v>239</v>
      </c>
      <c r="F25" s="20">
        <v>18</v>
      </c>
      <c r="G25" s="12">
        <v>10</v>
      </c>
      <c r="H25" s="20"/>
      <c r="I25" s="20"/>
      <c r="J25" s="20">
        <v>1</v>
      </c>
      <c r="K25" s="12">
        <f>SUM(L25:R25)</f>
        <v>1676</v>
      </c>
      <c r="L25" s="12">
        <v>2</v>
      </c>
      <c r="M25" s="12">
        <v>1584</v>
      </c>
      <c r="N25" s="12">
        <v>59</v>
      </c>
      <c r="O25" s="12">
        <v>30</v>
      </c>
      <c r="P25" s="20"/>
      <c r="Q25" s="20">
        <v>1</v>
      </c>
      <c r="R25" s="20"/>
    </row>
    <row r="26" spans="1:18">
      <c r="A26" s="14"/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4" t="s">
        <v>36</v>
      </c>
      <c r="B27" s="11"/>
      <c r="C27" s="11"/>
      <c r="D27" s="11"/>
      <c r="E27" s="11"/>
      <c r="F27" s="19"/>
      <c r="G27" s="11"/>
      <c r="H27" s="19"/>
      <c r="I27" s="19"/>
      <c r="J27" s="19"/>
      <c r="K27" s="11"/>
      <c r="L27" s="11"/>
      <c r="M27" s="11"/>
      <c r="N27" s="11"/>
      <c r="O27" s="11"/>
      <c r="P27" s="19"/>
      <c r="Q27" s="19"/>
      <c r="R27" s="19"/>
    </row>
    <row r="28" spans="1:18">
      <c r="A28" s="15" t="s">
        <v>37</v>
      </c>
      <c r="B28" s="12">
        <f>C28+K28</f>
        <v>315</v>
      </c>
      <c r="C28" s="12">
        <f>SUM(D28:J28)</f>
        <v>52</v>
      </c>
      <c r="D28" s="12"/>
      <c r="E28" s="12">
        <v>46</v>
      </c>
      <c r="F28" s="20">
        <v>4</v>
      </c>
      <c r="G28" s="12">
        <v>2</v>
      </c>
      <c r="H28" s="20"/>
      <c r="I28" s="20"/>
      <c r="J28" s="20"/>
      <c r="K28" s="12">
        <f>SUM(L28:R28)</f>
        <v>263</v>
      </c>
      <c r="L28" s="12"/>
      <c r="M28" s="12">
        <v>229</v>
      </c>
      <c r="N28" s="12">
        <v>32</v>
      </c>
      <c r="O28" s="12">
        <v>2</v>
      </c>
      <c r="P28" s="20"/>
      <c r="Q28" s="20"/>
      <c r="R28" s="20"/>
    </row>
    <row r="29" spans="1:18">
      <c r="A29" s="14"/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4" t="s">
        <v>38</v>
      </c>
      <c r="B30" s="11"/>
      <c r="C30" s="11"/>
      <c r="D30" s="11"/>
      <c r="E30" s="11"/>
      <c r="F30" s="19"/>
      <c r="G30" s="11"/>
      <c r="H30" s="19"/>
      <c r="I30" s="19"/>
      <c r="J30" s="19"/>
      <c r="K30" s="11"/>
      <c r="L30" s="11"/>
      <c r="M30" s="11"/>
      <c r="N30" s="11"/>
      <c r="O30" s="11"/>
      <c r="P30" s="19"/>
      <c r="Q30" s="19"/>
      <c r="R30" s="19"/>
    </row>
    <row r="31" spans="1:18">
      <c r="A31" s="15" t="s">
        <v>39</v>
      </c>
      <c r="B31" s="12">
        <f>C31+K31</f>
        <v>1085</v>
      </c>
      <c r="C31" s="12">
        <f>SUM(D31:J31)</f>
        <v>523</v>
      </c>
      <c r="D31" s="12">
        <v>4</v>
      </c>
      <c r="E31" s="12">
        <v>459</v>
      </c>
      <c r="F31" s="20">
        <v>27</v>
      </c>
      <c r="G31" s="12">
        <v>31</v>
      </c>
      <c r="H31" s="20">
        <v>1</v>
      </c>
      <c r="I31" s="20">
        <v>1</v>
      </c>
      <c r="J31" s="20"/>
      <c r="K31" s="12">
        <f>SUM(L31:R31)</f>
        <v>562</v>
      </c>
      <c r="L31" s="12">
        <v>3</v>
      </c>
      <c r="M31" s="12">
        <v>454</v>
      </c>
      <c r="N31" s="12">
        <v>34</v>
      </c>
      <c r="O31" s="12">
        <v>68</v>
      </c>
      <c r="P31" s="20"/>
      <c r="Q31" s="20">
        <v>1</v>
      </c>
      <c r="R31" s="20">
        <v>2</v>
      </c>
    </row>
    <row r="32" spans="1:18">
      <c r="A32" s="14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6"/>
      <c r="B33" s="11"/>
      <c r="C33" s="11"/>
      <c r="D33" s="11"/>
      <c r="E33" s="11"/>
      <c r="F33" s="19"/>
      <c r="G33" s="11"/>
      <c r="H33" s="19"/>
      <c r="I33" s="19"/>
      <c r="J33" s="19"/>
      <c r="K33" s="11"/>
      <c r="L33" s="11"/>
      <c r="M33" s="11"/>
      <c r="N33" s="11"/>
      <c r="O33" s="11"/>
      <c r="P33" s="19"/>
      <c r="Q33" s="19"/>
      <c r="R33" s="19"/>
    </row>
    <row r="34" spans="1:18">
      <c r="A34" s="15" t="s">
        <v>40</v>
      </c>
      <c r="B34" s="12">
        <f>C34+K34</f>
        <v>0</v>
      </c>
      <c r="C34" s="12">
        <f>SUM(D34:J34)</f>
        <v>0</v>
      </c>
      <c r="D34" s="12"/>
      <c r="E34" s="12"/>
      <c r="F34" s="20"/>
      <c r="G34" s="12"/>
      <c r="H34" s="20"/>
      <c r="I34" s="20"/>
      <c r="J34" s="20"/>
      <c r="K34" s="12">
        <f>SUM(L34:R34)</f>
        <v>0</v>
      </c>
      <c r="L34" s="12"/>
      <c r="M34" s="12"/>
      <c r="N34" s="12"/>
      <c r="O34" s="12"/>
      <c r="P34" s="20"/>
      <c r="Q34" s="20"/>
      <c r="R34" s="20"/>
    </row>
    <row r="35" spans="1:18">
      <c r="A35" s="14"/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4" t="s">
        <v>41</v>
      </c>
      <c r="B36" s="11"/>
      <c r="C36" s="11"/>
      <c r="D36" s="11"/>
      <c r="E36" s="11"/>
      <c r="F36" s="19"/>
      <c r="G36" s="11"/>
      <c r="H36" s="19"/>
      <c r="I36" s="19"/>
      <c r="J36" s="19"/>
      <c r="K36" s="11"/>
      <c r="L36" s="11"/>
      <c r="M36" s="11"/>
      <c r="N36" s="11"/>
      <c r="O36" s="11"/>
      <c r="P36" s="19"/>
      <c r="Q36" s="19"/>
      <c r="R36" s="19"/>
    </row>
    <row r="37" spans="1:18">
      <c r="A37" s="15" t="s">
        <v>42</v>
      </c>
      <c r="B37" s="12">
        <f>C37+K37</f>
        <v>448</v>
      </c>
      <c r="C37" s="12">
        <f>SUM(D37:J37)</f>
        <v>88</v>
      </c>
      <c r="D37" s="12"/>
      <c r="E37" s="12">
        <v>79</v>
      </c>
      <c r="F37" s="20">
        <v>8</v>
      </c>
      <c r="G37" s="12"/>
      <c r="H37" s="20"/>
      <c r="I37" s="20">
        <v>1</v>
      </c>
      <c r="J37" s="20"/>
      <c r="K37" s="12">
        <f>SUM(L37:R37)</f>
        <v>360</v>
      </c>
      <c r="L37" s="12">
        <v>4</v>
      </c>
      <c r="M37" s="12">
        <v>311</v>
      </c>
      <c r="N37" s="12">
        <v>38</v>
      </c>
      <c r="O37" s="12">
        <v>6</v>
      </c>
      <c r="P37" s="20"/>
      <c r="Q37" s="20">
        <v>1</v>
      </c>
      <c r="R37" s="20"/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4"/>
      <c r="B39" s="11"/>
      <c r="C39" s="11"/>
      <c r="D39" s="11"/>
      <c r="E39" s="11"/>
      <c r="F39" s="19"/>
      <c r="G39" s="11"/>
      <c r="H39" s="19"/>
      <c r="I39" s="19"/>
      <c r="J39" s="19"/>
      <c r="K39" s="11"/>
      <c r="L39" s="11"/>
      <c r="M39" s="11"/>
      <c r="N39" s="11"/>
      <c r="O39" s="11"/>
      <c r="P39" s="19"/>
      <c r="Q39" s="19"/>
      <c r="R39" s="19"/>
    </row>
    <row r="40" spans="1:18">
      <c r="A40" s="15" t="s">
        <v>12</v>
      </c>
      <c r="B40" s="12">
        <f>C40+K40</f>
        <v>6782</v>
      </c>
      <c r="C40" s="12">
        <f>SUM(D40:J40)</f>
        <v>2558</v>
      </c>
      <c r="D40" s="12">
        <f t="shared" ref="D40:J40" si="0">D14+D17+D21+D25+D28+D31+D34+D37</f>
        <v>57</v>
      </c>
      <c r="E40" s="12">
        <f t="shared" si="0"/>
        <v>1917</v>
      </c>
      <c r="F40" s="12">
        <f t="shared" si="0"/>
        <v>102</v>
      </c>
      <c r="G40" s="12">
        <f t="shared" si="0"/>
        <v>474</v>
      </c>
      <c r="H40" s="12">
        <f t="shared" si="0"/>
        <v>2</v>
      </c>
      <c r="I40" s="12">
        <f t="shared" si="0"/>
        <v>5</v>
      </c>
      <c r="J40" s="12">
        <f t="shared" si="0"/>
        <v>1</v>
      </c>
      <c r="K40" s="12">
        <f>SUM(L40:R40)</f>
        <v>4224</v>
      </c>
      <c r="L40" s="12">
        <f>L14+L17+L21+L25+L28+L31+L34+L37</f>
        <v>41</v>
      </c>
      <c r="M40" s="12">
        <f>M14+M17+M21+M25+M28+M31+M34+M37</f>
        <v>3518</v>
      </c>
      <c r="N40" s="12">
        <f>N14+N17+N21+N25+N28+N31+N34+N37</f>
        <v>224</v>
      </c>
      <c r="O40" s="12">
        <f>O14+O17+O21+O25+O28+O31+O34+O37</f>
        <v>428</v>
      </c>
      <c r="P40" s="12">
        <f>P14+P17+P21+P25+P28+P31+P34+P37</f>
        <v>0</v>
      </c>
      <c r="Q40" s="12">
        <f t="shared" ref="Q40:R40" si="1">Q14+Q17+Q21+Q25+Q28+Q31+Q34+Q37</f>
        <v>9</v>
      </c>
      <c r="R40" s="12">
        <f t="shared" si="1"/>
        <v>4</v>
      </c>
    </row>
    <row r="41" spans="1:18">
      <c r="A41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workbookViewId="0"/>
  </sheetViews>
  <sheetFormatPr defaultRowHeight="12.75"/>
  <cols>
    <col min="1" max="1" width="25.7109375" customWidth="1"/>
    <col min="2" max="16" width="10.7109375" customWidth="1"/>
  </cols>
  <sheetData>
    <row r="1" spans="1:1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>
      <c r="A2" s="2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>
      <c r="A3" s="14"/>
      <c r="B3" s="14"/>
      <c r="C3" s="10" t="s">
        <v>14</v>
      </c>
      <c r="D3" s="4"/>
      <c r="E3" s="4"/>
      <c r="F3" s="4"/>
      <c r="G3" s="4"/>
      <c r="H3" s="4"/>
      <c r="I3" s="4"/>
      <c r="J3" s="18"/>
      <c r="K3" s="4" t="s">
        <v>15</v>
      </c>
      <c r="L3" s="4"/>
      <c r="M3" s="4"/>
      <c r="N3" s="4"/>
      <c r="O3" s="4"/>
      <c r="P3" s="4"/>
      <c r="Q3" s="4"/>
      <c r="R3" s="18"/>
    </row>
    <row r="4" spans="1:18">
      <c r="A4" s="14"/>
      <c r="B4" s="43"/>
      <c r="C4" s="43"/>
      <c r="D4" s="44"/>
      <c r="E4" s="29"/>
      <c r="F4" s="29"/>
      <c r="G4" s="29"/>
      <c r="H4" s="29"/>
      <c r="I4" s="29"/>
      <c r="J4" s="17"/>
      <c r="K4" s="13"/>
      <c r="L4" s="13"/>
      <c r="M4" s="29"/>
      <c r="N4" s="29"/>
      <c r="O4" s="29"/>
      <c r="P4" s="29"/>
      <c r="Q4" s="29"/>
      <c r="R4" s="23"/>
    </row>
    <row r="5" spans="1:18">
      <c r="A5" s="14" t="s">
        <v>13</v>
      </c>
      <c r="B5" s="43"/>
      <c r="C5" s="43"/>
      <c r="D5" s="43"/>
      <c r="E5" s="10"/>
      <c r="F5" s="4" t="s">
        <v>84</v>
      </c>
      <c r="G5" s="4"/>
      <c r="H5" s="4"/>
      <c r="I5" s="4"/>
      <c r="J5" s="18"/>
      <c r="K5" s="14"/>
      <c r="L5" s="14"/>
      <c r="M5" s="10"/>
      <c r="N5" s="4" t="s">
        <v>84</v>
      </c>
      <c r="O5" s="4"/>
      <c r="P5" s="4"/>
      <c r="Q5" s="4"/>
      <c r="R5" s="18"/>
    </row>
    <row r="6" spans="1:18">
      <c r="A6" s="14" t="s">
        <v>11</v>
      </c>
      <c r="B6" s="43" t="s">
        <v>12</v>
      </c>
      <c r="C6" s="43" t="s">
        <v>12</v>
      </c>
      <c r="D6" s="45"/>
      <c r="E6" s="14"/>
      <c r="F6" s="14"/>
      <c r="G6" s="14"/>
      <c r="H6" s="43" t="s">
        <v>86</v>
      </c>
      <c r="I6" s="45" t="s">
        <v>88</v>
      </c>
      <c r="J6" s="45"/>
      <c r="K6" s="43" t="s">
        <v>12</v>
      </c>
      <c r="L6" s="14"/>
      <c r="M6" s="14"/>
      <c r="N6" s="14"/>
      <c r="O6" s="14"/>
      <c r="P6" s="43" t="s">
        <v>86</v>
      </c>
      <c r="Q6" s="45" t="s">
        <v>88</v>
      </c>
      <c r="R6" s="45"/>
    </row>
    <row r="7" spans="1:18">
      <c r="A7" s="14" t="s">
        <v>7</v>
      </c>
      <c r="B7" s="43"/>
      <c r="C7" s="43" t="s">
        <v>14</v>
      </c>
      <c r="D7" s="45" t="s">
        <v>10</v>
      </c>
      <c r="E7" s="43" t="s">
        <v>8</v>
      </c>
      <c r="F7" s="43" t="s">
        <v>9</v>
      </c>
      <c r="G7" s="43" t="s">
        <v>85</v>
      </c>
      <c r="H7" s="43" t="s">
        <v>87</v>
      </c>
      <c r="I7" s="45" t="s">
        <v>89</v>
      </c>
      <c r="J7" s="45" t="s">
        <v>90</v>
      </c>
      <c r="K7" s="43" t="s">
        <v>15</v>
      </c>
      <c r="L7" s="43" t="s">
        <v>10</v>
      </c>
      <c r="M7" s="43" t="s">
        <v>8</v>
      </c>
      <c r="N7" s="43" t="s">
        <v>9</v>
      </c>
      <c r="O7" s="43" t="s">
        <v>85</v>
      </c>
      <c r="P7" s="43" t="s">
        <v>87</v>
      </c>
      <c r="Q7" s="45" t="s">
        <v>89</v>
      </c>
      <c r="R7" s="45" t="s">
        <v>90</v>
      </c>
    </row>
    <row r="8" spans="1:18">
      <c r="A8" s="15"/>
      <c r="B8" s="46"/>
      <c r="C8" s="46"/>
      <c r="D8" s="47"/>
      <c r="E8" s="15"/>
      <c r="F8" s="15"/>
      <c r="G8" s="15"/>
      <c r="H8" s="46" t="s">
        <v>5</v>
      </c>
      <c r="I8" s="47" t="s">
        <v>6</v>
      </c>
      <c r="J8" s="47"/>
      <c r="K8" s="15"/>
      <c r="L8" s="15"/>
      <c r="M8" s="15"/>
      <c r="N8" s="15"/>
      <c r="O8" s="15"/>
      <c r="P8" s="46" t="s">
        <v>5</v>
      </c>
      <c r="Q8" s="47" t="s">
        <v>6</v>
      </c>
      <c r="R8" s="47"/>
    </row>
    <row r="9" spans="1:18">
      <c r="A9" s="14"/>
      <c r="B9" s="11"/>
      <c r="C9" s="11"/>
      <c r="D9" s="11"/>
      <c r="E9" s="11"/>
      <c r="F9" s="19"/>
      <c r="G9" s="11"/>
      <c r="H9" s="19"/>
      <c r="I9" s="19"/>
      <c r="J9" s="19"/>
      <c r="K9" s="11"/>
      <c r="L9" s="11"/>
      <c r="M9" s="11"/>
      <c r="N9" s="11"/>
      <c r="O9" s="11"/>
      <c r="P9" s="19"/>
      <c r="Q9" s="19"/>
      <c r="R9" s="19"/>
    </row>
    <row r="10" spans="1:18">
      <c r="A10" s="14" t="s">
        <v>72</v>
      </c>
      <c r="B10" s="11"/>
      <c r="C10" s="11"/>
      <c r="D10" s="11"/>
      <c r="E10" s="11"/>
      <c r="F10" s="19"/>
      <c r="G10" s="11"/>
      <c r="H10" s="19"/>
      <c r="I10" s="19"/>
      <c r="J10" s="19"/>
      <c r="K10" s="11"/>
      <c r="L10" s="11"/>
      <c r="M10" s="11"/>
      <c r="N10" s="11"/>
      <c r="O10" s="11"/>
      <c r="P10" s="19"/>
      <c r="Q10" s="19"/>
      <c r="R10" s="19"/>
    </row>
    <row r="11" spans="1:18">
      <c r="A11" s="15" t="s">
        <v>32</v>
      </c>
      <c r="B11" s="12">
        <f>C11+K11</f>
        <v>23</v>
      </c>
      <c r="C11" s="12">
        <f>SUM(D11:J11)</f>
        <v>18</v>
      </c>
      <c r="D11" s="12"/>
      <c r="E11" s="12">
        <v>12</v>
      </c>
      <c r="F11" s="20">
        <v>3</v>
      </c>
      <c r="G11" s="12">
        <v>3</v>
      </c>
      <c r="H11" s="20"/>
      <c r="I11" s="20"/>
      <c r="J11" s="20"/>
      <c r="K11" s="12">
        <f>SUM(L11:R11)</f>
        <v>5</v>
      </c>
      <c r="L11" s="12"/>
      <c r="M11" s="12">
        <v>4</v>
      </c>
      <c r="N11" s="12">
        <v>1</v>
      </c>
      <c r="O11" s="12"/>
      <c r="P11" s="20"/>
      <c r="Q11" s="20"/>
      <c r="R11" s="20"/>
    </row>
    <row r="12" spans="1:18">
      <c r="A12" s="14"/>
      <c r="B12" s="11"/>
      <c r="C12" s="11"/>
      <c r="D12" s="11"/>
      <c r="E12" s="11"/>
      <c r="F12" s="19"/>
      <c r="G12" s="11"/>
      <c r="H12" s="19"/>
      <c r="I12" s="19"/>
      <c r="J12" s="19"/>
      <c r="K12" s="11"/>
      <c r="L12" s="11"/>
      <c r="M12" s="11"/>
      <c r="N12" s="11"/>
      <c r="O12" s="11"/>
      <c r="P12" s="19"/>
      <c r="Q12" s="19"/>
      <c r="R12" s="19"/>
    </row>
    <row r="13" spans="1:18">
      <c r="A13" s="14" t="s">
        <v>78</v>
      </c>
      <c r="B13" s="11"/>
      <c r="C13" s="11"/>
      <c r="D13" s="11"/>
      <c r="E13" s="11"/>
      <c r="F13" s="19"/>
      <c r="G13" s="11"/>
      <c r="H13" s="19"/>
      <c r="I13" s="19"/>
      <c r="J13" s="19"/>
      <c r="K13" s="11"/>
      <c r="L13" s="11"/>
      <c r="M13" s="11"/>
      <c r="N13" s="11"/>
      <c r="O13" s="11"/>
      <c r="P13" s="19"/>
      <c r="Q13" s="19"/>
      <c r="R13" s="19"/>
    </row>
    <row r="14" spans="1:18">
      <c r="A14" s="15" t="s">
        <v>79</v>
      </c>
      <c r="B14" s="12">
        <f>C14+K14</f>
        <v>15</v>
      </c>
      <c r="C14" s="12">
        <f>SUM(D14:J14)</f>
        <v>11</v>
      </c>
      <c r="D14" s="12">
        <v>1</v>
      </c>
      <c r="E14" s="12">
        <v>6</v>
      </c>
      <c r="F14" s="20"/>
      <c r="G14" s="12">
        <v>4</v>
      </c>
      <c r="H14" s="20"/>
      <c r="I14" s="20"/>
      <c r="J14" s="20"/>
      <c r="K14" s="12">
        <f>SUM(L14:R14)</f>
        <v>4</v>
      </c>
      <c r="L14" s="12"/>
      <c r="M14" s="12">
        <v>3</v>
      </c>
      <c r="N14" s="12"/>
      <c r="O14" s="12">
        <v>1</v>
      </c>
      <c r="P14" s="20"/>
      <c r="Q14" s="20"/>
      <c r="R14" s="20"/>
    </row>
    <row r="15" spans="1:18">
      <c r="A15" s="14"/>
      <c r="B15" s="11"/>
      <c r="C15" s="11"/>
      <c r="D15" s="11"/>
      <c r="E15" s="11"/>
      <c r="F15" s="19"/>
      <c r="G15" s="11"/>
      <c r="H15" s="19"/>
      <c r="I15" s="19"/>
      <c r="J15" s="19"/>
      <c r="K15" s="11"/>
      <c r="L15" s="11"/>
      <c r="M15" s="11"/>
      <c r="N15" s="11"/>
      <c r="O15" s="11"/>
      <c r="P15" s="19"/>
      <c r="Q15" s="19"/>
      <c r="R15" s="19"/>
    </row>
    <row r="16" spans="1:18">
      <c r="A16" s="14" t="s">
        <v>78</v>
      </c>
      <c r="B16" s="11"/>
      <c r="C16" s="11"/>
      <c r="D16" s="11"/>
      <c r="E16" s="11"/>
      <c r="F16" s="19"/>
      <c r="G16" s="11"/>
      <c r="H16" s="19"/>
      <c r="I16" s="19"/>
      <c r="J16" s="19"/>
      <c r="K16" s="11"/>
      <c r="L16" s="11"/>
      <c r="M16" s="11"/>
      <c r="N16" s="11"/>
      <c r="O16" s="11"/>
      <c r="P16" s="19"/>
      <c r="Q16" s="19"/>
      <c r="R16" s="19"/>
    </row>
    <row r="17" spans="1:18">
      <c r="A17" s="15" t="s">
        <v>80</v>
      </c>
      <c r="B17" s="12">
        <f>C17+K17</f>
        <v>60</v>
      </c>
      <c r="C17" s="12">
        <f>SUM(D17:J17)</f>
        <v>38</v>
      </c>
      <c r="D17" s="12">
        <v>3</v>
      </c>
      <c r="E17" s="12">
        <f>21+2</f>
        <v>23</v>
      </c>
      <c r="F17" s="20">
        <v>3</v>
      </c>
      <c r="G17" s="12">
        <v>9</v>
      </c>
      <c r="H17" s="20"/>
      <c r="I17" s="20"/>
      <c r="J17" s="20"/>
      <c r="K17" s="12">
        <f>SUM(L17:R17)</f>
        <v>22</v>
      </c>
      <c r="L17" s="12">
        <v>2</v>
      </c>
      <c r="M17" s="12">
        <v>14</v>
      </c>
      <c r="N17" s="12">
        <v>1</v>
      </c>
      <c r="O17" s="12">
        <v>5</v>
      </c>
      <c r="P17" s="20"/>
      <c r="Q17" s="20"/>
      <c r="R17" s="20"/>
    </row>
    <row r="18" spans="1:18">
      <c r="A18" s="14"/>
      <c r="B18" s="11"/>
      <c r="C18" s="11"/>
      <c r="D18" s="11"/>
      <c r="E18" s="11"/>
      <c r="F18" s="19"/>
      <c r="G18" s="11"/>
      <c r="H18" s="19"/>
      <c r="I18" s="19"/>
      <c r="J18" s="19"/>
      <c r="K18" s="11"/>
      <c r="L18" s="11"/>
      <c r="M18" s="11"/>
      <c r="N18" s="11"/>
      <c r="O18" s="11"/>
      <c r="P18" s="19"/>
      <c r="Q18" s="19"/>
      <c r="R18" s="19"/>
    </row>
    <row r="19" spans="1:18">
      <c r="A19" s="14" t="s">
        <v>78</v>
      </c>
      <c r="B19" s="11"/>
      <c r="C19" s="11"/>
      <c r="D19" s="11"/>
      <c r="E19" s="11"/>
      <c r="F19" s="19"/>
      <c r="G19" s="11"/>
      <c r="H19" s="19"/>
      <c r="I19" s="19"/>
      <c r="J19" s="19"/>
      <c r="K19" s="11"/>
      <c r="L19" s="11"/>
      <c r="M19" s="11"/>
      <c r="N19" s="11"/>
      <c r="O19" s="11"/>
      <c r="P19" s="19"/>
      <c r="Q19" s="19"/>
      <c r="R19" s="19"/>
    </row>
    <row r="20" spans="1:18">
      <c r="A20" s="15" t="s">
        <v>33</v>
      </c>
      <c r="B20" s="12">
        <f>C20+K20</f>
        <v>64</v>
      </c>
      <c r="C20" s="12">
        <f>SUM(D20:J20)</f>
        <v>37</v>
      </c>
      <c r="D20" s="12"/>
      <c r="E20" s="12">
        <v>26</v>
      </c>
      <c r="F20" s="20">
        <v>1</v>
      </c>
      <c r="G20" s="12">
        <v>9</v>
      </c>
      <c r="H20" s="20">
        <v>1</v>
      </c>
      <c r="I20" s="20"/>
      <c r="J20" s="20"/>
      <c r="K20" s="12">
        <f>SUM(L20:R20)</f>
        <v>27</v>
      </c>
      <c r="L20" s="12"/>
      <c r="M20" s="12">
        <v>22</v>
      </c>
      <c r="N20" s="12"/>
      <c r="O20" s="12">
        <v>5</v>
      </c>
      <c r="P20" s="20"/>
      <c r="Q20" s="20"/>
      <c r="R20" s="20"/>
    </row>
    <row r="21" spans="1:18">
      <c r="A21" s="14"/>
      <c r="B21" s="11"/>
      <c r="C21" s="11"/>
      <c r="D21" s="11"/>
      <c r="E21" s="11"/>
      <c r="F21" s="19"/>
      <c r="G21" s="11"/>
      <c r="H21" s="19"/>
      <c r="I21" s="19"/>
      <c r="J21" s="19"/>
      <c r="K21" s="11"/>
      <c r="L21" s="11"/>
      <c r="M21" s="11"/>
      <c r="N21" s="11"/>
      <c r="O21" s="11"/>
      <c r="P21" s="19"/>
      <c r="Q21" s="19"/>
      <c r="R21" s="19"/>
    </row>
    <row r="22" spans="1:18">
      <c r="A22" s="14" t="s">
        <v>33</v>
      </c>
      <c r="B22" s="11"/>
      <c r="C22" s="11"/>
      <c r="D22" s="11"/>
      <c r="E22" s="11"/>
      <c r="F22" s="19"/>
      <c r="G22" s="11"/>
      <c r="H22" s="19"/>
      <c r="I22" s="19"/>
      <c r="J22" s="19"/>
      <c r="K22" s="11"/>
      <c r="L22" s="11"/>
      <c r="M22" s="11"/>
      <c r="N22" s="11"/>
      <c r="O22" s="11"/>
      <c r="P22" s="19"/>
      <c r="Q22" s="19"/>
      <c r="R22" s="19"/>
    </row>
    <row r="23" spans="1:18">
      <c r="A23" s="14" t="s">
        <v>34</v>
      </c>
      <c r="B23" s="11"/>
      <c r="C23" s="11"/>
      <c r="D23" s="11"/>
      <c r="E23" s="11"/>
      <c r="F23" s="19"/>
      <c r="G23" s="11"/>
      <c r="H23" s="19"/>
      <c r="I23" s="19"/>
      <c r="J23" s="19"/>
      <c r="K23" s="11"/>
      <c r="L23" s="11"/>
      <c r="M23" s="11"/>
      <c r="N23" s="11"/>
      <c r="O23" s="11"/>
      <c r="P23" s="19"/>
      <c r="Q23" s="19"/>
      <c r="R23" s="19"/>
    </row>
    <row r="24" spans="1:18">
      <c r="A24" s="15" t="s">
        <v>35</v>
      </c>
      <c r="B24" s="12">
        <f>C24+K24</f>
        <v>216</v>
      </c>
      <c r="C24" s="12">
        <f>SUM(D24:J24)</f>
        <v>82</v>
      </c>
      <c r="D24" s="12">
        <v>2</v>
      </c>
      <c r="E24" s="12">
        <v>61</v>
      </c>
      <c r="F24" s="20">
        <v>5</v>
      </c>
      <c r="G24" s="12">
        <v>14</v>
      </c>
      <c r="H24" s="20"/>
      <c r="I24" s="20"/>
      <c r="J24" s="20"/>
      <c r="K24" s="12">
        <f>SUM(L24:R24)</f>
        <v>134</v>
      </c>
      <c r="L24" s="12"/>
      <c r="M24" s="12">
        <v>119</v>
      </c>
      <c r="N24" s="12">
        <v>5</v>
      </c>
      <c r="O24" s="12">
        <v>10</v>
      </c>
      <c r="P24" s="20"/>
      <c r="Q24" s="20"/>
      <c r="R24" s="20"/>
    </row>
    <row r="25" spans="1:18">
      <c r="A25" s="14"/>
      <c r="B25" s="11"/>
      <c r="C25" s="11"/>
      <c r="D25" s="11"/>
      <c r="E25" s="11"/>
      <c r="F25" s="19"/>
      <c r="G25" s="11"/>
      <c r="H25" s="19"/>
      <c r="I25" s="19"/>
      <c r="J25" s="19"/>
      <c r="K25" s="11"/>
      <c r="L25" s="11"/>
      <c r="M25" s="11"/>
      <c r="N25" s="11"/>
      <c r="O25" s="11"/>
      <c r="P25" s="19"/>
      <c r="Q25" s="19"/>
      <c r="R25" s="19"/>
    </row>
    <row r="26" spans="1:18">
      <c r="A26" s="14" t="s">
        <v>36</v>
      </c>
      <c r="B26" s="11"/>
      <c r="C26" s="11"/>
      <c r="D26" s="11"/>
      <c r="E26" s="11"/>
      <c r="F26" s="19"/>
      <c r="G26" s="11"/>
      <c r="H26" s="19"/>
      <c r="I26" s="19"/>
      <c r="J26" s="19"/>
      <c r="K26" s="11"/>
      <c r="L26" s="11"/>
      <c r="M26" s="11"/>
      <c r="N26" s="11"/>
      <c r="O26" s="11"/>
      <c r="P26" s="19"/>
      <c r="Q26" s="19"/>
      <c r="R26" s="19"/>
    </row>
    <row r="27" spans="1:18">
      <c r="A27" s="15" t="s">
        <v>37</v>
      </c>
      <c r="B27" s="12">
        <f>C27+K27</f>
        <v>143</v>
      </c>
      <c r="C27" s="12">
        <f>SUM(D27:J27)</f>
        <v>16</v>
      </c>
      <c r="D27" s="12">
        <v>1</v>
      </c>
      <c r="E27" s="12">
        <v>15</v>
      </c>
      <c r="F27" s="20"/>
      <c r="G27" s="12"/>
      <c r="H27" s="20"/>
      <c r="I27" s="20"/>
      <c r="J27" s="20"/>
      <c r="K27" s="12">
        <f>SUM(L27:R27)</f>
        <v>127</v>
      </c>
      <c r="L27" s="12"/>
      <c r="M27" s="12">
        <v>114</v>
      </c>
      <c r="N27" s="12">
        <v>12</v>
      </c>
      <c r="O27" s="12">
        <v>1</v>
      </c>
      <c r="P27" s="20"/>
      <c r="Q27" s="20"/>
      <c r="R27" s="20"/>
    </row>
    <row r="28" spans="1:18">
      <c r="A28" s="14"/>
      <c r="B28" s="11"/>
      <c r="C28" s="11"/>
      <c r="D28" s="11"/>
      <c r="E28" s="11"/>
      <c r="F28" s="19"/>
      <c r="G28" s="11"/>
      <c r="H28" s="19"/>
      <c r="I28" s="19"/>
      <c r="J28" s="19"/>
      <c r="K28" s="11"/>
      <c r="L28" s="11"/>
      <c r="M28" s="11"/>
      <c r="N28" s="11"/>
      <c r="O28" s="11"/>
      <c r="P28" s="19"/>
      <c r="Q28" s="19"/>
      <c r="R28" s="19"/>
    </row>
    <row r="29" spans="1:18">
      <c r="A29" s="14" t="s">
        <v>38</v>
      </c>
      <c r="B29" s="11"/>
      <c r="C29" s="11"/>
      <c r="D29" s="11"/>
      <c r="E29" s="11"/>
      <c r="F29" s="19"/>
      <c r="G29" s="11"/>
      <c r="H29" s="19"/>
      <c r="I29" s="19"/>
      <c r="J29" s="19"/>
      <c r="K29" s="11"/>
      <c r="L29" s="11"/>
      <c r="M29" s="11"/>
      <c r="N29" s="11"/>
      <c r="O29" s="11"/>
      <c r="P29" s="19"/>
      <c r="Q29" s="19"/>
      <c r="R29" s="19"/>
    </row>
    <row r="30" spans="1:18">
      <c r="A30" s="15" t="s">
        <v>39</v>
      </c>
      <c r="B30" s="12">
        <f>C30+K30</f>
        <v>146</v>
      </c>
      <c r="C30" s="12">
        <f>SUM(D30:J30)</f>
        <v>46</v>
      </c>
      <c r="D30" s="12">
        <v>1</v>
      </c>
      <c r="E30" s="12">
        <v>41</v>
      </c>
      <c r="F30" s="20">
        <v>1</v>
      </c>
      <c r="G30" s="12">
        <v>3</v>
      </c>
      <c r="H30" s="20"/>
      <c r="I30" s="20"/>
      <c r="J30" s="20"/>
      <c r="K30" s="12">
        <f>SUM(L30:R30)</f>
        <v>100</v>
      </c>
      <c r="L30" s="12">
        <v>2</v>
      </c>
      <c r="M30" s="12">
        <v>84</v>
      </c>
      <c r="N30" s="12">
        <v>7</v>
      </c>
      <c r="O30" s="12">
        <v>6</v>
      </c>
      <c r="P30" s="20"/>
      <c r="Q30" s="20">
        <v>1</v>
      </c>
      <c r="R30" s="20"/>
    </row>
    <row r="31" spans="1:18">
      <c r="A31" s="14"/>
      <c r="B31" s="11"/>
      <c r="C31" s="11"/>
      <c r="D31" s="11"/>
      <c r="E31" s="11"/>
      <c r="F31" s="19"/>
      <c r="G31" s="11"/>
      <c r="H31" s="19"/>
      <c r="I31" s="19"/>
      <c r="J31" s="19"/>
      <c r="K31" s="11"/>
      <c r="L31" s="11"/>
      <c r="M31" s="11"/>
      <c r="N31" s="11"/>
      <c r="O31" s="11"/>
      <c r="P31" s="19"/>
      <c r="Q31" s="19"/>
      <c r="R31" s="19"/>
    </row>
    <row r="32" spans="1:18">
      <c r="A32" s="16"/>
      <c r="B32" s="11"/>
      <c r="C32" s="11"/>
      <c r="D32" s="11"/>
      <c r="E32" s="11"/>
      <c r="F32" s="19"/>
      <c r="G32" s="11"/>
      <c r="H32" s="19"/>
      <c r="I32" s="19"/>
      <c r="J32" s="19"/>
      <c r="K32" s="11"/>
      <c r="L32" s="11"/>
      <c r="M32" s="11"/>
      <c r="N32" s="11"/>
      <c r="O32" s="11"/>
      <c r="P32" s="19"/>
      <c r="Q32" s="19"/>
      <c r="R32" s="19"/>
    </row>
    <row r="33" spans="1:18">
      <c r="A33" s="15" t="s">
        <v>40</v>
      </c>
      <c r="B33" s="12">
        <f>C33+K33</f>
        <v>0</v>
      </c>
      <c r="C33" s="12">
        <f>SUM(D33:J33)</f>
        <v>0</v>
      </c>
      <c r="D33" s="12"/>
      <c r="E33" s="12"/>
      <c r="F33" s="20"/>
      <c r="G33" s="12"/>
      <c r="H33" s="20"/>
      <c r="I33" s="20"/>
      <c r="J33" s="20"/>
      <c r="K33" s="12">
        <f>SUM(L33:R33)</f>
        <v>0</v>
      </c>
      <c r="L33" s="12"/>
      <c r="M33" s="12"/>
      <c r="N33" s="12"/>
      <c r="O33" s="12"/>
      <c r="P33" s="20"/>
      <c r="Q33" s="20"/>
      <c r="R33" s="20"/>
    </row>
    <row r="34" spans="1:18">
      <c r="A34" s="14"/>
      <c r="B34" s="11"/>
      <c r="C34" s="11"/>
      <c r="D34" s="11"/>
      <c r="E34" s="11"/>
      <c r="F34" s="19"/>
      <c r="G34" s="11"/>
      <c r="H34" s="19"/>
      <c r="I34" s="19"/>
      <c r="J34" s="19"/>
      <c r="K34" s="11"/>
      <c r="L34" s="11"/>
      <c r="M34" s="11"/>
      <c r="N34" s="11"/>
      <c r="O34" s="11"/>
      <c r="P34" s="19"/>
      <c r="Q34" s="19"/>
      <c r="R34" s="19"/>
    </row>
    <row r="35" spans="1:18">
      <c r="A35" s="14" t="s">
        <v>41</v>
      </c>
      <c r="B35" s="11"/>
      <c r="C35" s="11"/>
      <c r="D35" s="11"/>
      <c r="E35" s="11"/>
      <c r="F35" s="19"/>
      <c r="G35" s="11"/>
      <c r="H35" s="19"/>
      <c r="I35" s="19"/>
      <c r="J35" s="19"/>
      <c r="K35" s="11"/>
      <c r="L35" s="11"/>
      <c r="M35" s="11"/>
      <c r="N35" s="11"/>
      <c r="O35" s="11"/>
      <c r="P35" s="19"/>
      <c r="Q35" s="19"/>
      <c r="R35" s="19"/>
    </row>
    <row r="36" spans="1:18">
      <c r="A36" s="15" t="s">
        <v>42</v>
      </c>
      <c r="B36" s="12">
        <f>C36+K36</f>
        <v>115</v>
      </c>
      <c r="C36" s="12">
        <f>SUM(D36:J36)</f>
        <v>62</v>
      </c>
      <c r="D36" s="12">
        <v>1</v>
      </c>
      <c r="E36" s="12">
        <v>50</v>
      </c>
      <c r="F36" s="20">
        <v>10</v>
      </c>
      <c r="G36" s="12">
        <v>1</v>
      </c>
      <c r="H36" s="20"/>
      <c r="I36" s="20"/>
      <c r="J36" s="20"/>
      <c r="K36" s="12">
        <f>SUM(L36:R36)</f>
        <v>53</v>
      </c>
      <c r="L36" s="12"/>
      <c r="M36" s="12">
        <v>48</v>
      </c>
      <c r="N36" s="12">
        <v>4</v>
      </c>
      <c r="O36" s="12"/>
      <c r="P36" s="20"/>
      <c r="Q36" s="20">
        <v>1</v>
      </c>
      <c r="R36" s="20"/>
    </row>
    <row r="37" spans="1:18">
      <c r="A37" s="14"/>
      <c r="B37" s="11"/>
      <c r="C37" s="11"/>
      <c r="D37" s="11"/>
      <c r="E37" s="11"/>
      <c r="F37" s="19"/>
      <c r="G37" s="11"/>
      <c r="H37" s="19"/>
      <c r="I37" s="19"/>
      <c r="J37" s="19"/>
      <c r="K37" s="11"/>
      <c r="L37" s="11"/>
      <c r="M37" s="11"/>
      <c r="N37" s="11"/>
      <c r="O37" s="11"/>
      <c r="P37" s="19"/>
      <c r="Q37" s="19"/>
      <c r="R37" s="19"/>
    </row>
    <row r="38" spans="1:18">
      <c r="A38" s="14"/>
      <c r="B38" s="11"/>
      <c r="C38" s="11"/>
      <c r="D38" s="11"/>
      <c r="E38" s="11"/>
      <c r="F38" s="19"/>
      <c r="G38" s="11"/>
      <c r="H38" s="19"/>
      <c r="I38" s="19"/>
      <c r="J38" s="19"/>
      <c r="K38" s="11"/>
      <c r="L38" s="11"/>
      <c r="M38" s="11"/>
      <c r="N38" s="11"/>
      <c r="O38" s="11"/>
      <c r="P38" s="19"/>
      <c r="Q38" s="19"/>
      <c r="R38" s="19"/>
    </row>
    <row r="39" spans="1:18">
      <c r="A39" s="15" t="s">
        <v>12</v>
      </c>
      <c r="B39" s="12">
        <f>C39+K39</f>
        <v>782</v>
      </c>
      <c r="C39" s="12">
        <f>SUM(D39:J39)</f>
        <v>310</v>
      </c>
      <c r="D39" s="12">
        <f t="shared" ref="D39:J39" si="0">D11+D14+D17+D20+D24+D27+D30+D33+D36</f>
        <v>9</v>
      </c>
      <c r="E39" s="12">
        <f t="shared" si="0"/>
        <v>234</v>
      </c>
      <c r="F39" s="12">
        <f t="shared" si="0"/>
        <v>23</v>
      </c>
      <c r="G39" s="12">
        <f t="shared" si="0"/>
        <v>43</v>
      </c>
      <c r="H39" s="12">
        <f t="shared" si="0"/>
        <v>1</v>
      </c>
      <c r="I39" s="12">
        <f t="shared" si="0"/>
        <v>0</v>
      </c>
      <c r="J39" s="12">
        <f t="shared" si="0"/>
        <v>0</v>
      </c>
      <c r="K39" s="12">
        <f>SUM(L39:R39)</f>
        <v>472</v>
      </c>
      <c r="L39" s="12">
        <f>L11+L14+L17+L20+L24+L27+L30+L33+L36</f>
        <v>4</v>
      </c>
      <c r="M39" s="12">
        <f>M11+M14+M17+M20+M24+M27+M30+M33+M36</f>
        <v>408</v>
      </c>
      <c r="N39" s="12">
        <f>N11+N14+N17+N20+N24+N27+N30+N33+N36</f>
        <v>30</v>
      </c>
      <c r="O39" s="12">
        <f>O11+O14+O17+O20+O24+O27+O30+O33+O36</f>
        <v>28</v>
      </c>
      <c r="P39" s="12">
        <f>P11+P14+P17+P20+P24+P27+P30+P33+P36</f>
        <v>0</v>
      </c>
      <c r="Q39" s="12">
        <f t="shared" ref="Q39:R39" si="1">Q11+Q14+Q17+Q20+Q24+Q27+Q30+Q33+Q36</f>
        <v>2</v>
      </c>
      <c r="R39" s="12">
        <f t="shared" si="1"/>
        <v>0</v>
      </c>
    </row>
    <row r="40" spans="1:18">
      <c r="A40" s="3"/>
    </row>
  </sheetData>
  <phoneticPr fontId="0" type="noConversion"/>
  <pageMargins left="0.25" right="0.25" top="0.75" bottom="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I &amp; IIa</vt:lpstr>
      <vt:lpstr>PART IIb</vt:lpstr>
      <vt:lpstr>PART IIc</vt:lpstr>
      <vt:lpstr>PART III</vt:lpstr>
      <vt:lpstr>PART IVa</vt:lpstr>
      <vt:lpstr>PART IVb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UKuser</dc:creator>
  <cp:lastModifiedBy>Amy Messer</cp:lastModifiedBy>
  <cp:lastPrinted>2010-02-17T14:26:55Z</cp:lastPrinted>
  <dcterms:created xsi:type="dcterms:W3CDTF">2002-02-04T13:50:59Z</dcterms:created>
  <dcterms:modified xsi:type="dcterms:W3CDTF">2010-02-18T13:26:05Z</dcterms:modified>
</cp:coreProperties>
</file>